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\Desktop\"/>
    </mc:Choice>
  </mc:AlternateContent>
  <xr:revisionPtr revIDLastSave="0" documentId="8_{62D97E51-B77E-4237-A1CC-4F40A666EFF4}" xr6:coauthVersionLast="47" xr6:coauthVersionMax="47" xr10:uidLastSave="{00000000-0000-0000-0000-000000000000}"/>
  <bookViews>
    <workbookView xWindow="-120" yWindow="-120" windowWidth="21840" windowHeight="13140" xr2:uid="{9A166572-3DB9-4A8D-8007-7891F3186D11}"/>
  </bookViews>
  <sheets>
    <sheet name="四季" sheetId="1" r:id="rId1"/>
    <sheet name="主計4" sheetId="2" r:id="rId2"/>
  </sheets>
  <externalReferences>
    <externalReference r:id="rId3"/>
  </externalReferences>
  <calcPr calcId="191029" fullCalcOnLoad="1" iterateDelta="1E-4"/>
</workbook>
</file>

<file path=xl/calcChain.xml><?xml version="1.0" encoding="utf-8"?>
<calcChain xmlns="http://schemas.openxmlformats.org/spreadsheetml/2006/main">
  <c r="D40" i="1" l="1"/>
  <c r="D39" i="1"/>
  <c r="D38" i="1"/>
  <c r="K63" i="2"/>
  <c r="I63" i="2"/>
  <c r="K62" i="2"/>
  <c r="I62" i="2"/>
  <c r="K61" i="2"/>
  <c r="I61" i="2"/>
  <c r="I60" i="2"/>
  <c r="K60" i="2" s="1"/>
  <c r="K59" i="2"/>
  <c r="I59" i="2"/>
  <c r="I58" i="2"/>
  <c r="K58" i="2" s="1"/>
  <c r="F58" i="2"/>
  <c r="I57" i="2"/>
  <c r="K57" i="2" s="1"/>
  <c r="I56" i="2"/>
  <c r="K56" i="2" s="1"/>
  <c r="I55" i="2"/>
  <c r="K55" i="2" s="1"/>
  <c r="I54" i="2"/>
  <c r="K54" i="2" s="1"/>
  <c r="I53" i="2"/>
  <c r="K53" i="2" s="1"/>
  <c r="K52" i="2"/>
  <c r="I52" i="2"/>
  <c r="K51" i="2"/>
  <c r="I51" i="2"/>
  <c r="I50" i="2"/>
  <c r="K50" i="2" s="1"/>
  <c r="I49" i="2"/>
  <c r="K49" i="2" s="1"/>
  <c r="F48" i="2"/>
  <c r="I48" i="2" s="1"/>
  <c r="K47" i="2"/>
  <c r="I47" i="2"/>
  <c r="F47" i="2"/>
  <c r="F46" i="2"/>
  <c r="K46" i="2" s="1"/>
  <c r="F45" i="2"/>
  <c r="K45" i="2" s="1"/>
  <c r="F44" i="2"/>
  <c r="K44" i="2" s="1"/>
  <c r="K43" i="2"/>
  <c r="I43" i="2"/>
  <c r="F43" i="2"/>
  <c r="F42" i="2"/>
  <c r="K42" i="2" s="1"/>
  <c r="F41" i="2"/>
  <c r="K41" i="2" s="1"/>
  <c r="F40" i="2"/>
  <c r="I40" i="2" s="1"/>
  <c r="K39" i="2"/>
  <c r="I39" i="2"/>
  <c r="F39" i="2"/>
  <c r="F38" i="2"/>
  <c r="K38" i="2" s="1"/>
  <c r="F37" i="2"/>
  <c r="I37" i="2" s="1"/>
  <c r="F36" i="2"/>
  <c r="K36" i="2" s="1"/>
  <c r="K35" i="2"/>
  <c r="I35" i="2"/>
  <c r="F35" i="2"/>
  <c r="F34" i="2"/>
  <c r="K34" i="2" s="1"/>
  <c r="F33" i="2"/>
  <c r="I33" i="2" s="1"/>
  <c r="F32" i="2"/>
  <c r="I32" i="2" s="1"/>
  <c r="K31" i="2"/>
  <c r="I31" i="2"/>
  <c r="F31" i="2"/>
  <c r="F30" i="2"/>
  <c r="K30" i="2" s="1"/>
  <c r="F29" i="2"/>
  <c r="K29" i="2" s="1"/>
  <c r="F28" i="2"/>
  <c r="F10" i="2" s="1"/>
  <c r="K27" i="2"/>
  <c r="I27" i="2"/>
  <c r="F27" i="2"/>
  <c r="I26" i="2"/>
  <c r="J10" i="2"/>
  <c r="H10" i="2"/>
  <c r="G10" i="2"/>
  <c r="D36" i="1"/>
  <c r="D41" i="1" s="1"/>
  <c r="I28" i="2" l="1"/>
  <c r="I10" i="2" s="1"/>
  <c r="I36" i="2"/>
  <c r="I44" i="2"/>
  <c r="K28" i="2"/>
  <c r="K10" i="2" s="1"/>
  <c r="K40" i="2"/>
  <c r="K48" i="2"/>
  <c r="I45" i="2"/>
  <c r="K33" i="2"/>
  <c r="K37" i="2"/>
  <c r="I30" i="2"/>
  <c r="I34" i="2"/>
  <c r="I38" i="2"/>
  <c r="I42" i="2"/>
  <c r="I46" i="2"/>
  <c r="K32" i="2"/>
  <c r="I29" i="2"/>
  <c r="I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8" authorId="0" shapeId="0" xr:uid="{5665E6C5-BD44-4F27-8AD4-B734CA57DF87}">
      <text>
        <r>
          <rPr>
            <b/>
            <sz val="9"/>
            <color rgb="FF000000"/>
            <rFont val="細明體"/>
            <family val="3"/>
            <charset val="136"/>
          </rPr>
          <t xml:space="preserve">花蓮縣文化局(3,000,000)、交通部觀光局(80,000)、花蓮市公所(200,000)、行政院大陸委員會(50,000)、壽豐鄉公所(20,000)、外交部(30,000)
</t>
        </r>
      </text>
    </comment>
  </commentList>
</comments>
</file>

<file path=xl/sharedStrings.xml><?xml version="1.0" encoding="utf-8"?>
<sst xmlns="http://schemas.openxmlformats.org/spreadsheetml/2006/main" count="356" uniqueCount="127">
  <si>
    <t>文化部及所屬公款補助團體、個人情形季報表</t>
  </si>
  <si>
    <t>國立臺灣工藝研究發展中心</t>
  </si>
  <si>
    <t>103年度(第 四 季)</t>
  </si>
  <si>
    <t>補助單位</t>
  </si>
  <si>
    <t>補助事項或用途</t>
  </si>
  <si>
    <t>撥款金額</t>
  </si>
  <si>
    <t>補助預算計畫名稱</t>
  </si>
  <si>
    <t>財團法人水源地文教基金會</t>
  </si>
  <si>
    <t xml:space="preserve">社區及地域特色工藝扶植計畫   </t>
  </si>
  <si>
    <t>工藝研究發展中心業務</t>
  </si>
  <si>
    <t>屏東縣春日鄉力里社區發展協會</t>
  </si>
  <si>
    <t>臺東縣原愛工坊協會</t>
  </si>
  <si>
    <t>臺南市龍崎區龍興社區發展協會</t>
  </si>
  <si>
    <t>財團法人新竹關帝廟文教獎學基金會</t>
  </si>
  <si>
    <t>臺灣藺草協會</t>
  </si>
  <si>
    <t>新北市三峽區三角湧文化協進會</t>
  </si>
  <si>
    <t>臺南市左鎮區左中社區發展協會</t>
  </si>
  <si>
    <t>新北市鄉土文藝推廣協會</t>
  </si>
  <si>
    <t>新竹縣柿染文化協會</t>
  </si>
  <si>
    <t>高雄市六龜寶來重建協會</t>
  </si>
  <si>
    <t>苗栗縣出磺坑文化保存推動協會</t>
  </si>
  <si>
    <t>凌晨工作室</t>
  </si>
  <si>
    <t>工藝設計-自慢活綜合媒材產品開發補助計畫</t>
  </si>
  <si>
    <t>天染工坊</t>
  </si>
  <si>
    <t>有用主張設計有限公司</t>
  </si>
  <si>
    <t>東岸山林設計有限公司</t>
  </si>
  <si>
    <t>吉力科技研發有限公司</t>
  </si>
  <si>
    <t>財團法人中華大學</t>
  </si>
  <si>
    <t>拙茁文創有限公司</t>
  </si>
  <si>
    <t>竹采藝品有限公司</t>
  </si>
  <si>
    <t>陳國勇建築師事務所</t>
  </si>
  <si>
    <t>花蓮縣奇石協會</t>
  </si>
  <si>
    <t>典石成金石載金城交流展補助款</t>
  </si>
  <si>
    <t>台灣工藝發展協會</t>
  </si>
  <si>
    <t>山東及廈門文創產博覽會</t>
  </si>
  <si>
    <t>嘉義縣山鄉太平社區發展協會</t>
  </si>
  <si>
    <t>社區及區域特色工藝扶植計畫-梅山大坪柴燒蓋窯炊煙再起補助款</t>
  </si>
  <si>
    <t>極致工藝‧價值典藏-台灣工藝典藏展</t>
  </si>
  <si>
    <t>財團法人中華民俗藝術基金會</t>
  </si>
  <si>
    <t>花蓮石雕藝術與詹文魁之調查研究暨出版計畫</t>
  </si>
  <si>
    <t>南投縣草屯鎮草鞋墩鄉土文教協會</t>
  </si>
  <si>
    <t>草屯2014工藝稻草文化節補助款</t>
  </si>
  <si>
    <t>無垢舞蹈劇場</t>
  </si>
  <si>
    <t>無垢茶活茶書印製計畫補助費</t>
  </si>
  <si>
    <t>第一季</t>
  </si>
  <si>
    <t>第二季</t>
  </si>
  <si>
    <t>第三季</t>
  </si>
  <si>
    <t>總計</t>
  </si>
  <si>
    <t>中央各部會對國內團體捐助情形季報表</t>
  </si>
  <si>
    <r>
      <t>民國</t>
    </r>
    <r>
      <rPr>
        <sz val="16"/>
        <color theme="1"/>
        <rFont val="Times New Roman"/>
        <family val="1"/>
      </rPr>
      <t>103</t>
    </r>
    <r>
      <rPr>
        <sz val="16"/>
        <color theme="1"/>
        <rFont val="標楷體"/>
        <family val="4"/>
        <charset val="136"/>
      </rPr>
      <t>年度第4季</t>
    </r>
  </si>
  <si>
    <t>機關名稱:國立臺灣工藝研究發展中心(61500)</t>
  </si>
  <si>
    <t>單位：元</t>
  </si>
  <si>
    <t>工作計畫科目名稱</t>
  </si>
  <si>
    <t>GBA值
(請勿更正
本欄資料)</t>
  </si>
  <si>
    <t>預算數
(僅列補助國內
團體預算金額)</t>
  </si>
  <si>
    <t>補助對象
(團體全銜)</t>
  </si>
  <si>
    <t>補助計畫案總經費及分攤情形</t>
  </si>
  <si>
    <t>撥款情形</t>
  </si>
  <si>
    <t>分攤補助款機關名稱</t>
  </si>
  <si>
    <t>是否應編製會計報告或收支清單</t>
  </si>
  <si>
    <t>原始憑證送審計機關(P,Q,R行3選1)</t>
  </si>
  <si>
    <t>上季原計畫名稱(名稱有更改時才需輸入)</t>
  </si>
  <si>
    <t>本機關補
助金額</t>
  </si>
  <si>
    <t>他機關補
助金額</t>
  </si>
  <si>
    <t>團體自
付金額</t>
  </si>
  <si>
    <t>合計</t>
  </si>
  <si>
    <t>本季</t>
  </si>
  <si>
    <t>截至本季累
計撥款金額</t>
  </si>
  <si>
    <t>受委託撥款機關(款項委託由地方政府轉發者始填列本欄)</t>
  </si>
  <si>
    <t>符合審計機關審核團體</t>
  </si>
  <si>
    <t>審計機關</t>
  </si>
  <si>
    <t>是</t>
  </si>
  <si>
    <t>否</t>
  </si>
  <si>
    <t>私人領受公款補助辦法</t>
  </si>
  <si>
    <t>核准日期</t>
  </si>
  <si>
    <t>第6條規定(備註2)(打V)</t>
  </si>
  <si>
    <t>文號(選否時需填)</t>
  </si>
  <si>
    <t>文化部總計</t>
  </si>
  <si>
    <t>文化發展業務</t>
  </si>
  <si>
    <t xml:space="preserve">  文化發展策劃與推動</t>
  </si>
  <si>
    <t xml:space="preserve">  文化創意產業發展計畫</t>
  </si>
  <si>
    <t xml:space="preserve">  文化設施規劃與設置</t>
  </si>
  <si>
    <t>人文及文化傳播業務</t>
  </si>
  <si>
    <t xml:space="preserve">  文學歷史語文及文化傳播工作</t>
  </si>
  <si>
    <t>社區營造業務</t>
  </si>
  <si>
    <t>表演及視覺藝術業務</t>
  </si>
  <si>
    <t xml:space="preserve">  視覺藝術之策劃與推動</t>
  </si>
  <si>
    <t xml:space="preserve">  表演藝術之策劃與推動</t>
  </si>
  <si>
    <t xml:space="preserve">  衛武營藝術文化中心籌備業務</t>
  </si>
  <si>
    <t>國際文化交流業務</t>
  </si>
  <si>
    <t>文化資產業務</t>
  </si>
  <si>
    <t xml:space="preserve">  文化資產總管理處籌備業務</t>
  </si>
  <si>
    <t xml:space="preserve">  工藝研究發展中心業務</t>
  </si>
  <si>
    <t>大陸海峽兩岸工藝博覽會參展及交流</t>
  </si>
  <si>
    <t>臺灣工藝之家協會</t>
  </si>
  <si>
    <t>V</t>
  </si>
  <si>
    <t>103.2.27 台審部教字第1030001709號</t>
  </si>
  <si>
    <t>花蓮縣文化局、交通部觀光局、花蓮市公所、行政院大陸委員會、壽豐鄉公所、外交部</t>
  </si>
  <si>
    <t>2014年日本東京國際家居生活設計展</t>
  </si>
  <si>
    <t>藝拓國際股份有限公司</t>
  </si>
  <si>
    <t>黑生起司</t>
  </si>
  <si>
    <t>鏨品文創有限公司</t>
  </si>
  <si>
    <t>黃淑萍創意設計有限公司</t>
  </si>
  <si>
    <t>世代陶瓷股份有限公司</t>
  </si>
  <si>
    <t>穆德設計團隊有限公司</t>
  </si>
  <si>
    <t>玩美文創設計工作室</t>
  </si>
  <si>
    <t xml:space="preserve">  傳統藝術總處籌備業務</t>
  </si>
  <si>
    <t>生活美學業務</t>
  </si>
  <si>
    <t xml:space="preserve">  新竹生活美學館業務</t>
  </si>
  <si>
    <t xml:space="preserve">  彰化生活美學館業務</t>
  </si>
  <si>
    <t xml:space="preserve">  臺南生活美學館業務</t>
  </si>
  <si>
    <t xml:space="preserve">  臺東生活美學館業務</t>
  </si>
  <si>
    <t>1.本系統填報範圍僅包括預算科目編列獎補助費(0400)項下二級用途別為「對國內團體之捐助」之計畫項目。</t>
  </si>
  <si>
    <t>2.每一季如有新增工作計畫科目名稱時請依序填列於最後一項(在A行中)後面,而D行有新增時,不限</t>
  </si>
  <si>
    <t>3.在A列的工作計畫分大分類及中分類,中分類請縮排(用1或2個半形空白字元),各季同樣的工作計畫名稱及編號須一致(如工作計畫有編號時,亦視同計畫名稱的一部份),如有不同,請在[上季計畫名稱欄],填寫原計畫名稱(有編號需包含)</t>
  </si>
  <si>
    <t>4.GBA值第一季請自行修改,其他各季,由本中心提供,不用輸入(B行),預算欄位(C行)在各季可更改數值</t>
  </si>
  <si>
    <t>5.在結尾時保留一空白列,有資料的各列,請勿在中間插入空白列</t>
  </si>
  <si>
    <t>6.在D行字尾有小計或合計或總計的項目不予存入資料庫內,亦不檢誤,有自己部會統計時,請寫在D列內</t>
  </si>
  <si>
    <t>7.本機關補助金額+他機關補助金額+團體自付金額=合計</t>
  </si>
  <si>
    <t>8.主計畫下有子計畫時,應填寫主計畫的各欄統計金額,且主計畫之預算金額&gt;=各子計畫的預算金額,其他各欄由子計畫加總核對..如沒有子計畫,請填相關的金額欄位..</t>
  </si>
  <si>
    <t>9.主計畫需有一列為小計（如主計畫只佔一列則有沒有小計列都可），子計畫則不要有小計列</t>
  </si>
  <si>
    <t>10.各列之本機關補助金額 &gt;= 各列之截至本季累計撥款金額及本季金額</t>
  </si>
  <si>
    <t>11.第一列總計之值,可作為上傳資料後,檢核之用</t>
  </si>
  <si>
    <t>12.工作表單名稱,請只保留本季資料,其餘表單請刪除.</t>
  </si>
  <si>
    <t>備註:</t>
  </si>
  <si>
    <t>1.原始憑證是否須送審計機關送審請以勾選方式表達。</t>
  </si>
  <si>
    <t>2.依審計機關審核團體私人領受公款補助辦法第6條規定:「領受公款補助之各團體，如其所領受之補助款僅為其經常或臨時支出之一部分者，得由主管機關先憑領據列報，審計機關於必要時，得派員抽查之」，因該項補助款無原始憑證，故無須送審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</si>
</sst>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 &quot;;#,##0&quot; &quot;;&quot;-&quot;#&quot; &quot;;&quot; &quot;@&quot; &quot;"/>
    <numFmt numFmtId="177" formatCode="#,##0&quot; &quot;;#,##0&quot; &quot;;&quot;- &quot;;&quot; &quot;@&quot; &quot;"/>
    <numFmt numFmtId="178" formatCode="#,##0&quot; &quot;"/>
    <numFmt numFmtId="179" formatCode="#,##0.00&quot; &quot;;#,##0.00&quot; &quot;;&quot;-&quot;#&quot; &quot;;&quot; &quot;@&quot; &quot;"/>
    <numFmt numFmtId="180" formatCode="[$NT$-404]#,##0.00;[Red]&quot;-&quot;[$NT$-404]#,##0.00"/>
  </numFmts>
  <fonts count="32" x14ac:knownFonts="1"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i/>
      <sz val="16"/>
      <color theme="1"/>
      <name val="新細明體"/>
      <family val="1"/>
      <charset val="136"/>
    </font>
    <font>
      <b/>
      <i/>
      <u/>
      <sz val="12"/>
      <color theme="1"/>
      <name val="新細明體"/>
      <family val="1"/>
      <charset val="136"/>
    </font>
    <font>
      <b/>
      <sz val="16"/>
      <color rgb="FF000080"/>
      <name val="標楷體"/>
      <family val="4"/>
      <charset val="136"/>
    </font>
    <font>
      <sz val="12"/>
      <color rgb="FF0000FF"/>
      <name val="標楷體"/>
      <family val="4"/>
      <charset val="136"/>
    </font>
    <font>
      <b/>
      <sz val="18"/>
      <color rgb="FF0000FF"/>
      <name val="標楷體"/>
      <family val="4"/>
      <charset val="136"/>
    </font>
    <font>
      <sz val="14"/>
      <color rgb="FF0000CC"/>
      <name val="標楷體"/>
      <family val="4"/>
      <charset val="136"/>
    </font>
    <font>
      <sz val="12"/>
      <color rgb="FF0000CC"/>
      <name val="標楷體"/>
      <family val="4"/>
      <charset val="136"/>
    </font>
    <font>
      <sz val="12"/>
      <color rgb="FF0000FF"/>
      <name val="細明體"/>
      <family val="3"/>
      <charset val="136"/>
    </font>
    <font>
      <sz val="12"/>
      <color rgb="FF0000CC"/>
      <name val="細明體"/>
      <family val="3"/>
      <charset val="136"/>
    </font>
    <font>
      <sz val="12"/>
      <color rgb="FFFF0000"/>
      <name val="細明體"/>
      <family val="3"/>
      <charset val="136"/>
    </font>
    <font>
      <sz val="10"/>
      <color rgb="FF0000FF"/>
      <name val="細明體"/>
      <family val="3"/>
      <charset val="136"/>
    </font>
    <font>
      <sz val="9"/>
      <name val="新細明體"/>
      <family val="1"/>
      <charset val="136"/>
    </font>
    <font>
      <sz val="2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rgb="FF0000FF"/>
      <name val="Times New Roman"/>
      <family val="1"/>
    </font>
    <font>
      <sz val="12"/>
      <color rgb="FF000080"/>
      <name val="細明體"/>
      <family val="3"/>
      <charset val="136"/>
    </font>
    <font>
      <sz val="12"/>
      <color rgb="FF0000FF"/>
      <name val="新細明體"/>
      <family val="1"/>
      <charset val="136"/>
    </font>
    <font>
      <sz val="12"/>
      <color rgb="FF000080"/>
      <name val="新細明體"/>
      <family val="1"/>
      <charset val="136"/>
    </font>
    <font>
      <sz val="12"/>
      <color rgb="FF0070C0"/>
      <name val="新細明體"/>
      <family val="1"/>
      <charset val="136"/>
    </font>
    <font>
      <sz val="12"/>
      <color rgb="FF0070C0"/>
      <name val="細明體"/>
      <family val="3"/>
      <charset val="136"/>
    </font>
    <font>
      <b/>
      <sz val="9"/>
      <color rgb="FF000000"/>
      <name val="細明體"/>
      <family val="3"/>
      <charset val="136"/>
    </font>
    <font>
      <b/>
      <sz val="12"/>
      <color rgb="FF0000FF"/>
      <name val="新細明體"/>
      <family val="1"/>
      <charset val="136"/>
    </font>
    <font>
      <sz val="14"/>
      <color rgb="FFFF0000"/>
      <name val="細明體"/>
      <family val="3"/>
      <charset val="136"/>
    </font>
    <font>
      <sz val="14"/>
      <color theme="1"/>
      <name val="細明體"/>
      <family val="3"/>
      <charset val="136"/>
    </font>
    <font>
      <sz val="14"/>
      <color rgb="FF00800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179" fontId="1" fillId="0" borderId="0">
      <alignment vertical="center"/>
    </xf>
    <xf numFmtId="177" fontId="1" fillId="0" borderId="0">
      <alignment vertical="center"/>
    </xf>
    <xf numFmtId="0" fontId="2" fillId="0" borderId="0">
      <alignment horizontal="center" vertical="center"/>
    </xf>
    <xf numFmtId="0" fontId="2" fillId="0" borderId="0">
      <alignment horizontal="center" vertical="center" textRotation="90"/>
    </xf>
    <xf numFmtId="0" fontId="3" fillId="0" borderId="0">
      <alignment vertical="center"/>
    </xf>
    <xf numFmtId="180" fontId="3" fillId="0" borderId="0">
      <alignment vertical="center"/>
    </xf>
    <xf numFmtId="0" fontId="1" fillId="0" borderId="0"/>
    <xf numFmtId="0" fontId="1" fillId="0" borderId="0"/>
  </cellStyleXfs>
  <cellXfs count="126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7" fillId="0" borderId="2" xfId="2" applyFont="1" applyFill="1" applyBorder="1" applyAlignment="1" applyProtection="1">
      <alignment horizontal="center" vertical="center" wrapText="1"/>
    </xf>
    <xf numFmtId="0" fontId="9" fillId="0" borderId="0" xfId="0" applyFont="1" applyFill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7" applyFont="1" applyFill="1" applyBorder="1" applyAlignment="1">
      <alignment vertical="center" wrapText="1"/>
    </xf>
    <xf numFmtId="177" fontId="10" fillId="0" borderId="2" xfId="2" applyFont="1" applyFill="1" applyBorder="1" applyAlignment="1" applyProtection="1">
      <alignment vertical="center"/>
    </xf>
    <xf numFmtId="0" fontId="10" fillId="0" borderId="2" xfId="0" applyFont="1" applyFill="1" applyBorder="1" applyAlignment="1">
      <alignment vertical="center"/>
    </xf>
    <xf numFmtId="177" fontId="11" fillId="0" borderId="0" xfId="2" applyFont="1" applyFill="1" applyBorder="1" applyAlignment="1" applyProtection="1">
      <alignment vertical="center"/>
    </xf>
    <xf numFmtId="0" fontId="10" fillId="0" borderId="2" xfId="0" applyFont="1" applyFill="1" applyBorder="1" applyAlignment="1">
      <alignment horizontal="left" vertical="center"/>
    </xf>
    <xf numFmtId="177" fontId="9" fillId="0" borderId="0" xfId="2" applyFont="1" applyFill="1" applyBorder="1" applyAlignment="1" applyProtection="1">
      <alignment vertical="center"/>
    </xf>
    <xf numFmtId="176" fontId="10" fillId="0" borderId="2" xfId="1" applyNumberFormat="1" applyFont="1" applyFill="1" applyBorder="1" applyAlignment="1" applyProtection="1">
      <alignment horizontal="right" vertical="center"/>
    </xf>
    <xf numFmtId="176" fontId="10" fillId="0" borderId="2" xfId="1" applyNumberFormat="1" applyFont="1" applyFill="1" applyBorder="1" applyAlignment="1" applyProtection="1">
      <alignment vertical="center"/>
    </xf>
    <xf numFmtId="176" fontId="10" fillId="0" borderId="2" xfId="1" applyNumberFormat="1" applyFont="1" applyFill="1" applyBorder="1" applyAlignment="1" applyProtection="1">
      <alignment horizontal="left" vertical="center" wrapText="1"/>
    </xf>
    <xf numFmtId="0" fontId="0" fillId="0" borderId="0" xfId="0" applyFill="1">
      <alignment vertical="center"/>
    </xf>
    <xf numFmtId="176" fontId="10" fillId="0" borderId="2" xfId="1" applyNumberFormat="1" applyFont="1" applyFill="1" applyBorder="1" applyAlignment="1" applyProtection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176" fontId="9" fillId="0" borderId="2" xfId="1" applyNumberFormat="1" applyFont="1" applyFill="1" applyBorder="1" applyAlignment="1" applyProtection="1">
      <alignment vertical="center" wrapText="1"/>
    </xf>
    <xf numFmtId="176" fontId="9" fillId="0" borderId="2" xfId="1" applyNumberFormat="1" applyFont="1" applyFill="1" applyBorder="1" applyAlignment="1" applyProtection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177" fontId="9" fillId="3" borderId="0" xfId="2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horizontal="left" vertical="center" wrapText="1"/>
    </xf>
    <xf numFmtId="176" fontId="9" fillId="0" borderId="0" xfId="1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177" fontId="4" fillId="2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4" fillId="0" borderId="0" xfId="7" applyFont="1" applyBorder="1" applyAlignment="1">
      <alignment horizontal="center"/>
    </xf>
    <xf numFmtId="0" fontId="15" fillId="0" borderId="0" xfId="7" applyFont="1" applyBorder="1" applyAlignment="1">
      <alignment horizontal="center"/>
    </xf>
    <xf numFmtId="0" fontId="5" fillId="0" borderId="0" xfId="7" applyFont="1"/>
    <xf numFmtId="0" fontId="17" fillId="0" borderId="0" xfId="7" applyFont="1"/>
    <xf numFmtId="0" fontId="17" fillId="0" borderId="0" xfId="7" applyFont="1" applyBorder="1"/>
    <xf numFmtId="0" fontId="18" fillId="0" borderId="0" xfId="7" applyFont="1" applyBorder="1"/>
    <xf numFmtId="0" fontId="20" fillId="0" borderId="4" xfId="7" applyFont="1" applyFill="1" applyBorder="1" applyAlignment="1">
      <alignment horizontal="center" vertical="center"/>
    </xf>
    <xf numFmtId="0" fontId="20" fillId="0" borderId="5" xfId="7" applyFont="1" applyFill="1" applyBorder="1" applyAlignment="1">
      <alignment vertical="center"/>
    </xf>
    <xf numFmtId="0" fontId="20" fillId="0" borderId="6" xfId="7" applyFont="1" applyFill="1" applyBorder="1" applyAlignment="1">
      <alignment horizontal="center" vertical="center"/>
    </xf>
    <xf numFmtId="0" fontId="20" fillId="0" borderId="5" xfId="7" applyFont="1" applyFill="1" applyBorder="1" applyAlignment="1">
      <alignment horizontal="center" vertical="center"/>
    </xf>
    <xf numFmtId="0" fontId="20" fillId="0" borderId="7" xfId="7" applyFont="1" applyFill="1" applyBorder="1" applyAlignment="1">
      <alignment horizontal="center" vertical="center"/>
    </xf>
    <xf numFmtId="0" fontId="20" fillId="0" borderId="8" xfId="7" applyFont="1" applyFill="1" applyBorder="1" applyAlignment="1">
      <alignment horizontal="center" vertical="center"/>
    </xf>
    <xf numFmtId="0" fontId="20" fillId="0" borderId="9" xfId="7" applyFont="1" applyFill="1" applyBorder="1" applyAlignment="1">
      <alignment horizontal="center" vertical="center"/>
    </xf>
    <xf numFmtId="0" fontId="20" fillId="0" borderId="10" xfId="7" applyFont="1" applyFill="1" applyBorder="1" applyAlignment="1">
      <alignment horizontal="center" vertical="center"/>
    </xf>
    <xf numFmtId="0" fontId="20" fillId="0" borderId="10" xfId="7" applyFont="1" applyFill="1" applyBorder="1" applyAlignment="1">
      <alignment vertical="center"/>
    </xf>
    <xf numFmtId="0" fontId="20" fillId="0" borderId="11" xfId="7" applyFont="1" applyFill="1" applyBorder="1" applyAlignment="1">
      <alignment horizontal="center" vertical="center"/>
    </xf>
    <xf numFmtId="0" fontId="20" fillId="0" borderId="12" xfId="7" applyFont="1" applyFill="1" applyBorder="1" applyAlignment="1">
      <alignment horizontal="center" vertical="center"/>
    </xf>
    <xf numFmtId="0" fontId="11" fillId="0" borderId="2" xfId="7" applyFont="1" applyBorder="1" applyAlignment="1">
      <alignment horizontal="left" vertical="center" wrapText="1"/>
    </xf>
    <xf numFmtId="178" fontId="9" fillId="0" borderId="2" xfId="7" applyNumberFormat="1" applyFont="1" applyBorder="1" applyAlignment="1">
      <alignment horizontal="right" vertical="center" wrapText="1"/>
    </xf>
    <xf numFmtId="0" fontId="21" fillId="0" borderId="2" xfId="7" applyFont="1" applyBorder="1" applyAlignment="1">
      <alignment horizontal="right" vertical="center" wrapText="1"/>
    </xf>
    <xf numFmtId="0" fontId="9" fillId="0" borderId="2" xfId="7" applyFont="1" applyBorder="1" applyAlignment="1">
      <alignment horizontal="left" vertical="center" wrapText="1"/>
    </xf>
    <xf numFmtId="176" fontId="22" fillId="0" borderId="2" xfId="1" applyNumberFormat="1" applyFont="1" applyFill="1" applyBorder="1" applyAlignment="1" applyProtection="1"/>
    <xf numFmtId="0" fontId="23" fillId="0" borderId="2" xfId="7" applyFont="1" applyBorder="1" applyAlignment="1">
      <alignment horizontal="right" vertical="center" wrapText="1"/>
    </xf>
    <xf numFmtId="0" fontId="5" fillId="0" borderId="2" xfId="7" applyFont="1" applyBorder="1" applyAlignment="1">
      <alignment horizontal="center"/>
    </xf>
    <xf numFmtId="0" fontId="23" fillId="0" borderId="2" xfId="7" applyFont="1" applyBorder="1"/>
    <xf numFmtId="0" fontId="5" fillId="0" borderId="2" xfId="7" applyFont="1" applyBorder="1" applyAlignment="1">
      <alignment horizontal="left"/>
    </xf>
    <xf numFmtId="0" fontId="9" fillId="0" borderId="13" xfId="7" applyFont="1" applyBorder="1" applyAlignment="1">
      <alignment horizontal="left" vertical="center" wrapText="1"/>
    </xf>
    <xf numFmtId="0" fontId="20" fillId="0" borderId="2" xfId="0" applyFont="1" applyBorder="1">
      <alignment vertical="center"/>
    </xf>
    <xf numFmtId="178" fontId="20" fillId="0" borderId="2" xfId="0" applyNumberFormat="1" applyFont="1" applyBorder="1">
      <alignment vertical="center"/>
    </xf>
    <xf numFmtId="0" fontId="17" fillId="0" borderId="2" xfId="7" applyFont="1" applyBorder="1"/>
    <xf numFmtId="0" fontId="20" fillId="0" borderId="2" xfId="7" applyFont="1" applyBorder="1"/>
    <xf numFmtId="176" fontId="0" fillId="0" borderId="2" xfId="1" applyNumberFormat="1" applyFont="1" applyFill="1" applyBorder="1" applyAlignment="1" applyProtection="1"/>
    <xf numFmtId="0" fontId="0" fillId="0" borderId="2" xfId="7" applyFont="1" applyBorder="1"/>
    <xf numFmtId="0" fontId="20" fillId="0" borderId="13" xfId="7" applyFont="1" applyBorder="1"/>
    <xf numFmtId="178" fontId="20" fillId="0" borderId="2" xfId="7" applyNumberFormat="1" applyFont="1" applyBorder="1"/>
    <xf numFmtId="0" fontId="9" fillId="4" borderId="2" xfId="7" applyFont="1" applyFill="1" applyBorder="1"/>
    <xf numFmtId="178" fontId="22" fillId="0" borderId="2" xfId="7" applyNumberFormat="1" applyFont="1" applyBorder="1"/>
    <xf numFmtId="176" fontId="19" fillId="0" borderId="2" xfId="1" applyNumberFormat="1" applyFont="1" applyFill="1" applyBorder="1" applyAlignment="1" applyProtection="1">
      <alignment vertical="center" wrapText="1"/>
    </xf>
    <xf numFmtId="0" fontId="19" fillId="0" borderId="2" xfId="0" applyFont="1" applyFill="1" applyBorder="1" applyAlignment="1">
      <alignment horizontal="left" vertical="center" wrapText="1"/>
    </xf>
    <xf numFmtId="176" fontId="19" fillId="0" borderId="2" xfId="1" applyNumberFormat="1" applyFont="1" applyFill="1" applyBorder="1" applyAlignment="1" applyProtection="1">
      <alignment vertical="center"/>
    </xf>
    <xf numFmtId="0" fontId="24" fillId="0" borderId="2" xfId="7" applyFont="1" applyBorder="1"/>
    <xf numFmtId="0" fontId="22" fillId="0" borderId="2" xfId="7" applyFont="1" applyBorder="1"/>
    <xf numFmtId="0" fontId="22" fillId="0" borderId="13" xfId="7" applyFont="1" applyBorder="1"/>
    <xf numFmtId="0" fontId="22" fillId="0" borderId="2" xfId="7" applyFont="1" applyBorder="1" applyAlignment="1">
      <alignment horizontal="left" vertical="center" wrapText="1"/>
    </xf>
    <xf numFmtId="0" fontId="24" fillId="0" borderId="0" xfId="7" applyFont="1"/>
    <xf numFmtId="0" fontId="9" fillId="0" borderId="2" xfId="7" applyFont="1" applyFill="1" applyBorder="1"/>
    <xf numFmtId="178" fontId="9" fillId="0" borderId="2" xfId="7" applyNumberFormat="1" applyFont="1" applyBorder="1"/>
    <xf numFmtId="176" fontId="23" fillId="0" borderId="2" xfId="1" applyNumberFormat="1" applyFont="1" applyFill="1" applyBorder="1" applyAlignment="1" applyProtection="1">
      <alignment vertical="center"/>
    </xf>
    <xf numFmtId="177" fontId="23" fillId="0" borderId="2" xfId="7" applyNumberFormat="1" applyFont="1" applyBorder="1"/>
    <xf numFmtId="0" fontId="25" fillId="0" borderId="2" xfId="7" applyFont="1" applyBorder="1"/>
    <xf numFmtId="0" fontId="26" fillId="0" borderId="2" xfId="7" applyFont="1" applyBorder="1"/>
    <xf numFmtId="0" fontId="26" fillId="0" borderId="2" xfId="7" applyFont="1" applyBorder="1" applyAlignment="1">
      <alignment horizontal="center" vertical="center"/>
    </xf>
    <xf numFmtId="0" fontId="20" fillId="0" borderId="2" xfId="7" applyFont="1" applyBorder="1" applyAlignment="1">
      <alignment vertical="center" wrapText="1"/>
    </xf>
    <xf numFmtId="0" fontId="9" fillId="0" borderId="2" xfId="7" applyFont="1" applyBorder="1" applyAlignment="1">
      <alignment vertical="center" wrapText="1"/>
    </xf>
    <xf numFmtId="178" fontId="9" fillId="0" borderId="2" xfId="7" applyNumberFormat="1" applyFont="1" applyFill="1" applyBorder="1"/>
    <xf numFmtId="0" fontId="23" fillId="0" borderId="2" xfId="7" applyFont="1" applyFill="1" applyBorder="1"/>
    <xf numFmtId="177" fontId="23" fillId="0" borderId="2" xfId="7" applyNumberFormat="1" applyFont="1" applyFill="1" applyBorder="1"/>
    <xf numFmtId="0" fontId="25" fillId="0" borderId="2" xfId="7" applyFont="1" applyFill="1" applyBorder="1"/>
    <xf numFmtId="0" fontId="26" fillId="0" borderId="2" xfId="7" applyFont="1" applyFill="1" applyBorder="1"/>
    <xf numFmtId="0" fontId="24" fillId="0" borderId="2" xfId="7" applyFont="1" applyFill="1" applyBorder="1"/>
    <xf numFmtId="0" fontId="22" fillId="0" borderId="2" xfId="7" applyFont="1" applyFill="1" applyBorder="1" applyAlignment="1">
      <alignment horizontal="left" vertical="center" wrapText="1"/>
    </xf>
    <xf numFmtId="0" fontId="24" fillId="0" borderId="0" xfId="7" applyFont="1" applyFill="1"/>
    <xf numFmtId="176" fontId="23" fillId="0" borderId="2" xfId="1" applyNumberFormat="1" applyFont="1" applyFill="1" applyBorder="1" applyAlignment="1" applyProtection="1"/>
    <xf numFmtId="0" fontId="23" fillId="0" borderId="2" xfId="7" applyFont="1" applyBorder="1" applyAlignment="1">
      <alignment vertical="center" wrapText="1"/>
    </xf>
    <xf numFmtId="0" fontId="9" fillId="0" borderId="2" xfId="0" applyFont="1" applyFill="1" applyBorder="1">
      <alignment vertical="center"/>
    </xf>
    <xf numFmtId="0" fontId="22" fillId="0" borderId="2" xfId="7" applyFont="1" applyFill="1" applyBorder="1"/>
    <xf numFmtId="177" fontId="23" fillId="0" borderId="2" xfId="2" applyFont="1" applyFill="1" applyBorder="1" applyAlignment="1" applyProtection="1">
      <alignment vertical="center"/>
    </xf>
    <xf numFmtId="0" fontId="28" fillId="0" borderId="2" xfId="7" applyFont="1" applyBorder="1" applyAlignment="1">
      <alignment vertical="center"/>
    </xf>
    <xf numFmtId="0" fontId="29" fillId="0" borderId="0" xfId="7" applyFont="1"/>
    <xf numFmtId="178" fontId="30" fillId="0" borderId="0" xfId="7" applyNumberFormat="1" applyFont="1"/>
    <xf numFmtId="0" fontId="30" fillId="0" borderId="0" xfId="7" applyFont="1"/>
    <xf numFmtId="176" fontId="30" fillId="0" borderId="0" xfId="1" applyNumberFormat="1" applyFont="1" applyFill="1" applyBorder="1" applyAlignment="1" applyProtection="1"/>
    <xf numFmtId="0" fontId="30" fillId="0" borderId="0" xfId="7" applyFont="1" applyBorder="1"/>
    <xf numFmtId="0" fontId="30" fillId="0" borderId="9" xfId="0" applyFont="1" applyBorder="1">
      <alignment vertical="center"/>
    </xf>
    <xf numFmtId="0" fontId="31" fillId="0" borderId="0" xfId="7" applyFont="1"/>
    <xf numFmtId="0" fontId="31" fillId="0" borderId="0" xfId="7" applyFont="1" applyBorder="1"/>
    <xf numFmtId="0" fontId="30" fillId="0" borderId="0" xfId="7" applyFont="1" applyFill="1" applyAlignment="1">
      <alignment vertical="center"/>
    </xf>
    <xf numFmtId="0" fontId="20" fillId="0" borderId="0" xfId="7" applyFont="1" applyFill="1" applyAlignment="1">
      <alignment vertical="center"/>
    </xf>
    <xf numFmtId="176" fontId="20" fillId="0" borderId="0" xfId="1" applyNumberFormat="1" applyFont="1" applyFill="1" applyBorder="1" applyAlignment="1" applyProtection="1">
      <alignment vertical="center"/>
    </xf>
    <xf numFmtId="0" fontId="20" fillId="0" borderId="0" xfId="7" applyFont="1" applyFill="1" applyBorder="1" applyAlignment="1">
      <alignment vertical="center"/>
    </xf>
    <xf numFmtId="0" fontId="0" fillId="0" borderId="0" xfId="7" applyFont="1"/>
    <xf numFmtId="179" fontId="0" fillId="0" borderId="0" xfId="1" applyFont="1" applyAlignment="1">
      <alignment vertical="center"/>
    </xf>
    <xf numFmtId="0" fontId="14" fillId="0" borderId="0" xfId="7" applyFont="1" applyFill="1" applyBorder="1" applyAlignment="1">
      <alignment horizontal="center"/>
    </xf>
    <xf numFmtId="0" fontId="15" fillId="0" borderId="0" xfId="7" applyFont="1" applyFill="1" applyBorder="1" applyAlignment="1">
      <alignment horizontal="center"/>
    </xf>
    <xf numFmtId="0" fontId="19" fillId="0" borderId="2" xfId="7" applyFont="1" applyFill="1" applyBorder="1" applyAlignment="1">
      <alignment horizontal="center" vertical="center" wrapText="1"/>
    </xf>
    <xf numFmtId="0" fontId="20" fillId="0" borderId="2" xfId="7" applyFont="1" applyFill="1" applyBorder="1" applyAlignment="1">
      <alignment horizontal="center" vertical="center" wrapText="1"/>
    </xf>
    <xf numFmtId="0" fontId="20" fillId="0" borderId="3" xfId="7" applyFont="1" applyFill="1" applyBorder="1" applyAlignment="1">
      <alignment horizontal="center" vertical="center" wrapText="1"/>
    </xf>
    <xf numFmtId="0" fontId="20" fillId="0" borderId="4" xfId="7" applyFont="1" applyFill="1" applyBorder="1" applyAlignment="1">
      <alignment horizontal="center" vertical="center" wrapText="1"/>
    </xf>
    <xf numFmtId="176" fontId="20" fillId="0" borderId="2" xfId="1" applyNumberFormat="1" applyFont="1" applyFill="1" applyBorder="1" applyAlignment="1" applyProtection="1">
      <alignment horizontal="center" vertical="center" wrapText="1"/>
    </xf>
    <xf numFmtId="0" fontId="11" fillId="0" borderId="2" xfId="8" applyFont="1" applyFill="1" applyBorder="1" applyAlignment="1">
      <alignment horizontal="center" vertical="center" wrapText="1"/>
    </xf>
  </cellXfs>
  <cellStyles count="9">
    <cellStyle name="Excel Built-in Comma" xfId="1" xr:uid="{8905C39D-8AE8-4208-99D9-D462C4AC23B4}"/>
    <cellStyle name="Excel Built-in Comma [0]" xfId="2" xr:uid="{FA1AB3E2-F5BB-4368-9A0C-EA642CBCC8F7}"/>
    <cellStyle name="Heading" xfId="3" xr:uid="{67B86AC6-CEA0-4397-B8CC-4E01E74BF6BC}"/>
    <cellStyle name="Heading1" xfId="4" xr:uid="{32591AF8-260C-42E9-99AA-89680DEDC08E}"/>
    <cellStyle name="Result" xfId="5" xr:uid="{1929EE79-4200-4EAA-A64E-A912F2B666A2}"/>
    <cellStyle name="Result2" xfId="6" xr:uid="{95E39C4A-206C-47BD-BFD9-44B381C65CF2}"/>
    <cellStyle name="一般" xfId="0" builtinId="0" customBuiltin="1"/>
    <cellStyle name="一般_95年度補助私人團體季報表營建署" xfId="7" xr:uid="{A9C69BEB-482B-49C1-8791-8EA0F2404885}"/>
    <cellStyle name="一般_95年度補助私人團體季報表營建署_第二季季報表-修正" xfId="8" xr:uid="{AA30E4D0-0ECD-4D7F-9934-1FE944BA26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disk/&#229;&#144;&#132;&#229;&#185;&#180;&#229;&#186;&#166;&#232;&#163;&#156;&#229;&#138;&#169;&#232;&#178;&#187;/103&#232;&#163;&#156;&#229;&#138;&#169;&#230;&#172;&#1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季"/>
      <sheetName val="二季"/>
      <sheetName val="三季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0C618-CE38-4790-8431-3DE47BE93D02}">
  <dimension ref="A1:IT48"/>
  <sheetViews>
    <sheetView tabSelected="1" workbookViewId="0"/>
  </sheetViews>
  <sheetFormatPr defaultRowHeight="16.149999999999999" x14ac:dyDescent="0.25"/>
  <cols>
    <col min="1" max="1" width="3.25" customWidth="1"/>
    <col min="2" max="2" width="23.25" customWidth="1"/>
    <col min="3" max="3" width="27.125" customWidth="1"/>
    <col min="4" max="4" width="13.125" customWidth="1"/>
    <col min="5" max="5" width="24" customWidth="1"/>
    <col min="6" max="1024" width="8" customWidth="1"/>
  </cols>
  <sheetData>
    <row r="1" spans="1:254" ht="36" customHeight="1" x14ac:dyDescent="0.25">
      <c r="B1" s="33" t="s">
        <v>0</v>
      </c>
      <c r="C1" s="33"/>
      <c r="D1" s="33"/>
      <c r="E1" s="33"/>
    </row>
    <row r="2" spans="1:254" ht="25.5" customHeight="1" x14ac:dyDescent="0.25">
      <c r="B2" s="34" t="s">
        <v>1</v>
      </c>
      <c r="C2" s="34"/>
      <c r="D2" s="34"/>
      <c r="E2" s="34"/>
      <c r="F2" s="1"/>
      <c r="G2" s="2"/>
      <c r="H2" s="2"/>
      <c r="I2" s="1"/>
      <c r="J2" s="2"/>
      <c r="K2" s="2"/>
      <c r="L2" s="2"/>
      <c r="M2" s="2"/>
      <c r="N2" s="1"/>
      <c r="O2" s="2"/>
      <c r="P2" s="2"/>
      <c r="Q2" s="2"/>
      <c r="R2" s="2"/>
      <c r="S2" s="1"/>
      <c r="T2" s="2"/>
      <c r="U2" s="2"/>
      <c r="V2" s="2"/>
      <c r="W2" s="2"/>
      <c r="X2" s="1"/>
      <c r="Y2" s="2"/>
      <c r="Z2" s="2"/>
      <c r="AA2" s="2"/>
      <c r="AB2" s="2"/>
      <c r="AC2" s="1"/>
      <c r="AD2" s="2"/>
      <c r="AE2" s="2"/>
      <c r="AF2" s="2"/>
      <c r="AG2" s="2"/>
      <c r="AH2" s="1"/>
      <c r="AI2" s="2"/>
      <c r="AJ2" s="2"/>
      <c r="AK2" s="2"/>
      <c r="AL2" s="2"/>
      <c r="AM2" s="1"/>
      <c r="AN2" s="2"/>
      <c r="AO2" s="2"/>
      <c r="AP2" s="2"/>
      <c r="AQ2" s="2"/>
      <c r="AR2" s="1"/>
      <c r="AS2" s="2"/>
      <c r="AT2" s="2"/>
      <c r="AU2" s="2"/>
      <c r="AV2" s="2"/>
      <c r="AW2" s="1"/>
      <c r="AX2" s="2"/>
      <c r="AY2" s="2"/>
      <c r="AZ2" s="2"/>
      <c r="BA2" s="2"/>
      <c r="BB2" s="1"/>
      <c r="BC2" s="2"/>
      <c r="BD2" s="2"/>
      <c r="BE2" s="2"/>
      <c r="BF2" s="2"/>
      <c r="BG2" s="1"/>
      <c r="BH2" s="2"/>
      <c r="BI2" s="2"/>
      <c r="BJ2" s="2"/>
      <c r="BK2" s="2"/>
      <c r="BL2" s="1"/>
      <c r="BM2" s="2"/>
      <c r="BN2" s="2"/>
      <c r="BO2" s="2"/>
      <c r="BP2" s="2"/>
      <c r="BQ2" s="1"/>
      <c r="BR2" s="2"/>
      <c r="BS2" s="2"/>
      <c r="BT2" s="2"/>
      <c r="BU2" s="2"/>
      <c r="BV2" s="1"/>
      <c r="BW2" s="2"/>
      <c r="BX2" s="2"/>
      <c r="BY2" s="2"/>
      <c r="BZ2" s="2"/>
      <c r="CA2" s="1"/>
      <c r="CB2" s="2"/>
      <c r="CC2" s="2"/>
      <c r="CD2" s="2"/>
      <c r="CE2" s="2"/>
      <c r="CF2" s="1"/>
      <c r="CG2" s="2"/>
      <c r="CH2" s="2"/>
      <c r="CI2" s="2"/>
      <c r="CJ2" s="2"/>
      <c r="CK2" s="1"/>
      <c r="CL2" s="2"/>
      <c r="CM2" s="2"/>
      <c r="CN2" s="2"/>
      <c r="CO2" s="2"/>
      <c r="CP2" s="1"/>
      <c r="CQ2" s="2"/>
      <c r="CR2" s="2"/>
      <c r="CS2" s="2"/>
      <c r="CT2" s="2"/>
      <c r="CU2" s="1"/>
      <c r="CV2" s="2"/>
      <c r="CW2" s="2"/>
      <c r="CX2" s="2"/>
      <c r="CY2" s="2"/>
      <c r="CZ2" s="1"/>
      <c r="DA2" s="2"/>
      <c r="DB2" s="2"/>
      <c r="DC2" s="2"/>
      <c r="DD2" s="2"/>
      <c r="DE2" s="1"/>
      <c r="DF2" s="2"/>
      <c r="DG2" s="2"/>
      <c r="DH2" s="2"/>
      <c r="DI2" s="2"/>
      <c r="DJ2" s="1"/>
      <c r="DK2" s="2"/>
      <c r="DL2" s="2"/>
      <c r="DM2" s="2"/>
      <c r="DN2" s="2"/>
      <c r="DO2" s="1"/>
      <c r="DP2" s="2"/>
      <c r="DQ2" s="2"/>
      <c r="DR2" s="2"/>
      <c r="DS2" s="2"/>
      <c r="DT2" s="1"/>
      <c r="DU2" s="2"/>
      <c r="DV2" s="2"/>
      <c r="DW2" s="2"/>
      <c r="DX2" s="2"/>
      <c r="DY2" s="1"/>
      <c r="DZ2" s="2"/>
      <c r="EA2" s="2"/>
      <c r="EB2" s="2"/>
      <c r="EC2" s="2"/>
      <c r="ED2" s="1"/>
      <c r="EE2" s="2"/>
      <c r="EF2" s="2"/>
      <c r="EG2" s="2"/>
      <c r="EH2" s="2"/>
      <c r="EI2" s="1"/>
      <c r="EJ2" s="2"/>
      <c r="EK2" s="2"/>
      <c r="EL2" s="2"/>
      <c r="EM2" s="2"/>
      <c r="EN2" s="1"/>
      <c r="EO2" s="2"/>
      <c r="EP2" s="2"/>
      <c r="EQ2" s="2"/>
      <c r="ER2" s="2"/>
      <c r="ES2" s="1"/>
      <c r="ET2" s="2"/>
      <c r="EU2" s="2"/>
      <c r="EV2" s="2"/>
      <c r="EW2" s="2"/>
      <c r="EX2" s="1"/>
      <c r="EY2" s="2"/>
      <c r="EZ2" s="2"/>
      <c r="FA2" s="2"/>
      <c r="FB2" s="2"/>
      <c r="FC2" s="1"/>
      <c r="FD2" s="2"/>
      <c r="FE2" s="2"/>
      <c r="FF2" s="2"/>
      <c r="FG2" s="2"/>
      <c r="FH2" s="1"/>
      <c r="FI2" s="2"/>
      <c r="FJ2" s="2"/>
      <c r="FK2" s="2"/>
      <c r="FL2" s="2"/>
      <c r="FM2" s="1"/>
      <c r="FN2" s="2"/>
      <c r="FO2" s="2"/>
      <c r="FP2" s="2"/>
      <c r="FQ2" s="2"/>
      <c r="FR2" s="1"/>
      <c r="FS2" s="2"/>
      <c r="FT2" s="2"/>
      <c r="FU2" s="2"/>
      <c r="FV2" s="2"/>
      <c r="FW2" s="1"/>
      <c r="FX2" s="2"/>
      <c r="FY2" s="2"/>
      <c r="FZ2" s="2"/>
      <c r="GA2" s="2"/>
      <c r="GB2" s="1"/>
      <c r="GC2" s="2"/>
      <c r="GD2" s="2"/>
      <c r="GE2" s="2"/>
      <c r="GF2" s="2"/>
      <c r="GG2" s="1"/>
      <c r="GH2" s="2"/>
      <c r="GI2" s="2"/>
      <c r="GJ2" s="2"/>
      <c r="GK2" s="2"/>
      <c r="GL2" s="1"/>
      <c r="GM2" s="2"/>
      <c r="GN2" s="2"/>
      <c r="GO2" s="2"/>
      <c r="GP2" s="2"/>
      <c r="GQ2" s="1"/>
      <c r="GR2" s="2"/>
      <c r="GS2" s="2"/>
      <c r="GT2" s="2"/>
      <c r="GU2" s="2"/>
      <c r="GV2" s="1"/>
      <c r="GW2" s="2"/>
      <c r="GX2" s="2"/>
      <c r="GY2" s="2"/>
      <c r="GZ2" s="2"/>
      <c r="HA2" s="1"/>
      <c r="HB2" s="2"/>
      <c r="HC2" s="2"/>
      <c r="HD2" s="2"/>
      <c r="HE2" s="2"/>
      <c r="HF2" s="1"/>
      <c r="HG2" s="2"/>
      <c r="HH2" s="2"/>
      <c r="HI2" s="2"/>
      <c r="HJ2" s="2"/>
      <c r="HK2" s="1"/>
      <c r="HL2" s="2"/>
      <c r="HM2" s="2"/>
      <c r="HN2" s="2"/>
      <c r="HO2" s="2"/>
      <c r="HP2" s="1"/>
      <c r="HQ2" s="2"/>
      <c r="HR2" s="2"/>
      <c r="HS2" s="2"/>
      <c r="HT2" s="2"/>
      <c r="HU2" s="1"/>
      <c r="HV2" s="2"/>
      <c r="HW2" s="2"/>
      <c r="HX2" s="2"/>
      <c r="HY2" s="2"/>
      <c r="HZ2" s="1"/>
      <c r="IA2" s="2"/>
      <c r="IB2" s="2"/>
      <c r="IC2" s="2"/>
      <c r="ID2" s="2"/>
      <c r="IE2" s="1"/>
      <c r="IF2" s="2"/>
      <c r="IG2" s="2"/>
      <c r="IH2" s="2"/>
      <c r="II2" s="2"/>
      <c r="IJ2" s="1"/>
      <c r="IK2" s="2"/>
      <c r="IL2" s="2"/>
      <c r="IM2" s="2"/>
      <c r="IN2" s="2"/>
      <c r="IO2" s="1"/>
      <c r="IP2" s="2"/>
      <c r="IQ2" s="2"/>
      <c r="IR2" s="2"/>
      <c r="IS2" s="2"/>
      <c r="IT2" s="1"/>
    </row>
    <row r="3" spans="1:254" ht="30" customHeight="1" x14ac:dyDescent="0.25">
      <c r="B3" s="35" t="s">
        <v>2</v>
      </c>
      <c r="C3" s="35"/>
      <c r="D3" s="35"/>
      <c r="E3" s="35"/>
    </row>
    <row r="4" spans="1:254" ht="47.25" customHeight="1" x14ac:dyDescent="0.25">
      <c r="B4" s="3" t="s">
        <v>3</v>
      </c>
      <c r="C4" s="4" t="s">
        <v>4</v>
      </c>
      <c r="D4" s="5" t="s">
        <v>5</v>
      </c>
      <c r="E4" s="4" t="s">
        <v>6</v>
      </c>
    </row>
    <row r="5" spans="1:254" s="6" customFormat="1" ht="36.75" customHeight="1" x14ac:dyDescent="0.25">
      <c r="B5" s="7" t="s">
        <v>7</v>
      </c>
      <c r="C5" s="8" t="s">
        <v>8</v>
      </c>
      <c r="D5" s="9">
        <v>100000</v>
      </c>
      <c r="E5" s="10" t="s">
        <v>9</v>
      </c>
      <c r="F5" s="11"/>
    </row>
    <row r="6" spans="1:254" s="6" customFormat="1" ht="36.75" customHeight="1" x14ac:dyDescent="0.25">
      <c r="B6" s="7" t="s">
        <v>10</v>
      </c>
      <c r="C6" s="8" t="s">
        <v>8</v>
      </c>
      <c r="D6" s="9">
        <v>80000</v>
      </c>
      <c r="E6" s="10" t="s">
        <v>9</v>
      </c>
      <c r="F6" s="11"/>
    </row>
    <row r="7" spans="1:254" s="6" customFormat="1" ht="36.75" customHeight="1" x14ac:dyDescent="0.25">
      <c r="B7" s="7" t="s">
        <v>11</v>
      </c>
      <c r="C7" s="8" t="s">
        <v>8</v>
      </c>
      <c r="D7" s="9">
        <v>80000</v>
      </c>
      <c r="E7" s="10" t="s">
        <v>9</v>
      </c>
      <c r="F7" s="11"/>
    </row>
    <row r="8" spans="1:254" s="6" customFormat="1" ht="36.75" customHeight="1" x14ac:dyDescent="0.25">
      <c r="B8" s="7" t="s">
        <v>12</v>
      </c>
      <c r="C8" s="8" t="s">
        <v>8</v>
      </c>
      <c r="D8" s="9">
        <v>120000</v>
      </c>
      <c r="E8" s="10" t="s">
        <v>9</v>
      </c>
      <c r="F8" s="11"/>
    </row>
    <row r="9" spans="1:254" s="6" customFormat="1" ht="36.75" customHeight="1" x14ac:dyDescent="0.25">
      <c r="B9" s="7" t="s">
        <v>13</v>
      </c>
      <c r="C9" s="8" t="s">
        <v>8</v>
      </c>
      <c r="D9" s="9">
        <v>100000</v>
      </c>
      <c r="E9" s="10" t="s">
        <v>9</v>
      </c>
      <c r="F9" s="11"/>
    </row>
    <row r="10" spans="1:254" s="6" customFormat="1" ht="36.75" customHeight="1" x14ac:dyDescent="0.25">
      <c r="B10" s="12" t="s">
        <v>14</v>
      </c>
      <c r="C10" s="8" t="s">
        <v>8</v>
      </c>
      <c r="D10" s="9">
        <v>100000</v>
      </c>
      <c r="E10" s="10" t="s">
        <v>9</v>
      </c>
      <c r="F10" s="11"/>
    </row>
    <row r="11" spans="1:254" s="6" customFormat="1" ht="36.75" customHeight="1" x14ac:dyDescent="0.25">
      <c r="B11" s="7" t="s">
        <v>15</v>
      </c>
      <c r="C11" s="8" t="s">
        <v>8</v>
      </c>
      <c r="D11" s="9">
        <v>80000</v>
      </c>
      <c r="E11" s="10" t="s">
        <v>9</v>
      </c>
      <c r="F11" s="11"/>
    </row>
    <row r="12" spans="1:254" s="6" customFormat="1" ht="31.5" customHeight="1" x14ac:dyDescent="0.25">
      <c r="B12" s="7" t="s">
        <v>16</v>
      </c>
      <c r="C12" s="8" t="s">
        <v>8</v>
      </c>
      <c r="D12" s="9">
        <v>100000</v>
      </c>
      <c r="E12" s="10" t="s">
        <v>9</v>
      </c>
      <c r="F12" s="11"/>
    </row>
    <row r="13" spans="1:254" s="6" customFormat="1" ht="16.5" x14ac:dyDescent="0.25">
      <c r="B13" s="7" t="s">
        <v>17</v>
      </c>
      <c r="C13" s="8" t="s">
        <v>8</v>
      </c>
      <c r="D13" s="9">
        <v>100000</v>
      </c>
      <c r="E13" s="10" t="s">
        <v>9</v>
      </c>
      <c r="F13" s="11"/>
    </row>
    <row r="14" spans="1:254" s="6" customFormat="1" ht="16.5" x14ac:dyDescent="0.25">
      <c r="B14" s="7" t="s">
        <v>18</v>
      </c>
      <c r="C14" s="8" t="s">
        <v>8</v>
      </c>
      <c r="D14" s="9">
        <v>80000</v>
      </c>
      <c r="E14" s="10" t="s">
        <v>9</v>
      </c>
      <c r="F14" s="11"/>
    </row>
    <row r="15" spans="1:254" ht="16.5" x14ac:dyDescent="0.25">
      <c r="A15" s="6"/>
      <c r="B15" s="7" t="s">
        <v>19</v>
      </c>
      <c r="C15" s="8" t="s">
        <v>8</v>
      </c>
      <c r="D15" s="9">
        <v>100000</v>
      </c>
      <c r="E15" s="10" t="s">
        <v>9</v>
      </c>
      <c r="F15" s="13"/>
    </row>
    <row r="16" spans="1:254" ht="33" x14ac:dyDescent="0.25">
      <c r="A16" s="6"/>
      <c r="B16" s="7" t="s">
        <v>20</v>
      </c>
      <c r="C16" s="8" t="s">
        <v>8</v>
      </c>
      <c r="D16" s="9">
        <v>80000</v>
      </c>
      <c r="E16" s="10" t="s">
        <v>9</v>
      </c>
      <c r="F16" s="13"/>
    </row>
    <row r="17" spans="1:6" ht="33" x14ac:dyDescent="0.25">
      <c r="A17" s="6"/>
      <c r="B17" s="7" t="s">
        <v>21</v>
      </c>
      <c r="C17" s="7" t="s">
        <v>22</v>
      </c>
      <c r="D17" s="14">
        <v>105000</v>
      </c>
      <c r="E17" s="10" t="s">
        <v>9</v>
      </c>
      <c r="F17" s="11"/>
    </row>
    <row r="18" spans="1:6" ht="33" x14ac:dyDescent="0.25">
      <c r="A18" s="6"/>
      <c r="B18" s="7" t="s">
        <v>23</v>
      </c>
      <c r="C18" s="7" t="s">
        <v>22</v>
      </c>
      <c r="D18" s="14">
        <v>63000</v>
      </c>
      <c r="E18" s="10" t="s">
        <v>9</v>
      </c>
      <c r="F18" s="13"/>
    </row>
    <row r="19" spans="1:6" ht="33" x14ac:dyDescent="0.25">
      <c r="A19" s="6"/>
      <c r="B19" s="7" t="s">
        <v>24</v>
      </c>
      <c r="C19" s="7" t="s">
        <v>22</v>
      </c>
      <c r="D19" s="14">
        <v>70000</v>
      </c>
      <c r="E19" s="10" t="s">
        <v>9</v>
      </c>
      <c r="F19" s="13"/>
    </row>
    <row r="20" spans="1:6" ht="33" x14ac:dyDescent="0.25">
      <c r="A20" s="6"/>
      <c r="B20" s="7" t="s">
        <v>25</v>
      </c>
      <c r="C20" s="7" t="s">
        <v>22</v>
      </c>
      <c r="D20" s="14">
        <v>62955</v>
      </c>
      <c r="E20" s="10" t="s">
        <v>9</v>
      </c>
      <c r="F20" s="13"/>
    </row>
    <row r="21" spans="1:6" ht="33" x14ac:dyDescent="0.25">
      <c r="A21" s="6"/>
      <c r="B21" s="7" t="s">
        <v>26</v>
      </c>
      <c r="C21" s="7" t="s">
        <v>22</v>
      </c>
      <c r="D21" s="14">
        <v>126000</v>
      </c>
      <c r="E21" s="10" t="s">
        <v>9</v>
      </c>
      <c r="F21" s="13"/>
    </row>
    <row r="22" spans="1:6" ht="33" x14ac:dyDescent="0.25">
      <c r="A22" s="6"/>
      <c r="B22" s="7" t="s">
        <v>27</v>
      </c>
      <c r="C22" s="7" t="s">
        <v>22</v>
      </c>
      <c r="D22" s="14">
        <v>63000</v>
      </c>
      <c r="E22" s="10" t="s">
        <v>9</v>
      </c>
      <c r="F22" s="11"/>
    </row>
    <row r="23" spans="1:6" ht="33" x14ac:dyDescent="0.25">
      <c r="A23" s="6"/>
      <c r="B23" s="7" t="s">
        <v>28</v>
      </c>
      <c r="C23" s="7" t="s">
        <v>22</v>
      </c>
      <c r="D23" s="15">
        <v>63000</v>
      </c>
      <c r="E23" s="10" t="s">
        <v>9</v>
      </c>
      <c r="F23" s="11"/>
    </row>
    <row r="24" spans="1:6" ht="33" x14ac:dyDescent="0.25">
      <c r="A24" s="6"/>
      <c r="B24" s="7" t="s">
        <v>29</v>
      </c>
      <c r="C24" s="7" t="s">
        <v>22</v>
      </c>
      <c r="D24" s="14">
        <v>105000</v>
      </c>
      <c r="E24" s="10" t="s">
        <v>9</v>
      </c>
      <c r="F24" s="11"/>
    </row>
    <row r="25" spans="1:6" ht="33" x14ac:dyDescent="0.25">
      <c r="A25" s="6"/>
      <c r="B25" s="7" t="s">
        <v>30</v>
      </c>
      <c r="C25" s="7" t="s">
        <v>22</v>
      </c>
      <c r="D25" s="14">
        <v>41640</v>
      </c>
      <c r="E25" s="10" t="s">
        <v>9</v>
      </c>
      <c r="F25" s="11"/>
    </row>
    <row r="26" spans="1:6" ht="33" x14ac:dyDescent="0.25">
      <c r="A26" s="6"/>
      <c r="B26" s="7" t="s">
        <v>31</v>
      </c>
      <c r="C26" s="7" t="s">
        <v>32</v>
      </c>
      <c r="D26" s="15">
        <v>210000</v>
      </c>
      <c r="E26" s="10" t="s">
        <v>9</v>
      </c>
      <c r="F26" s="13"/>
    </row>
    <row r="27" spans="1:6" ht="16.5" x14ac:dyDescent="0.25">
      <c r="A27" s="6"/>
      <c r="B27" s="12" t="s">
        <v>33</v>
      </c>
      <c r="C27" s="7" t="s">
        <v>34</v>
      </c>
      <c r="D27" s="15">
        <v>294000</v>
      </c>
      <c r="E27" s="10" t="s">
        <v>9</v>
      </c>
      <c r="F27" s="13"/>
    </row>
    <row r="28" spans="1:6" ht="49.5" x14ac:dyDescent="0.25">
      <c r="A28" s="6"/>
      <c r="B28" s="7" t="s">
        <v>35</v>
      </c>
      <c r="C28" s="16" t="s">
        <v>36</v>
      </c>
      <c r="D28" s="9">
        <v>576600</v>
      </c>
      <c r="E28" s="10" t="s">
        <v>9</v>
      </c>
      <c r="F28" s="13"/>
    </row>
    <row r="29" spans="1:6" s="17" customFormat="1" ht="33" x14ac:dyDescent="0.25">
      <c r="B29" s="16" t="s">
        <v>33</v>
      </c>
      <c r="C29" s="16" t="s">
        <v>37</v>
      </c>
      <c r="D29" s="15">
        <v>700000</v>
      </c>
      <c r="E29" s="10" t="s">
        <v>9</v>
      </c>
    </row>
    <row r="30" spans="1:6" ht="33" x14ac:dyDescent="0.25">
      <c r="A30" s="17"/>
      <c r="B30" s="7" t="s">
        <v>38</v>
      </c>
      <c r="C30" s="7" t="s">
        <v>39</v>
      </c>
      <c r="D30" s="15">
        <v>250000</v>
      </c>
      <c r="E30" s="10" t="s">
        <v>9</v>
      </c>
    </row>
    <row r="31" spans="1:6" ht="33" x14ac:dyDescent="0.25">
      <c r="A31" s="17"/>
      <c r="B31" s="7" t="s">
        <v>40</v>
      </c>
      <c r="C31" s="16" t="s">
        <v>41</v>
      </c>
      <c r="D31" s="9">
        <v>200000</v>
      </c>
      <c r="E31" s="10" t="s">
        <v>9</v>
      </c>
    </row>
    <row r="32" spans="1:6" ht="33" x14ac:dyDescent="0.25">
      <c r="A32" s="17"/>
      <c r="B32" s="7" t="s">
        <v>42</v>
      </c>
      <c r="C32" s="18" t="s">
        <v>43</v>
      </c>
      <c r="D32" s="9">
        <v>210000</v>
      </c>
      <c r="E32" s="10" t="s">
        <v>9</v>
      </c>
    </row>
    <row r="33" spans="2:5" ht="16.5" x14ac:dyDescent="0.25">
      <c r="B33" s="19"/>
      <c r="C33" s="20"/>
      <c r="D33" s="21"/>
      <c r="E33" s="22"/>
    </row>
    <row r="34" spans="2:5" ht="16.5" x14ac:dyDescent="0.25">
      <c r="B34" s="19"/>
      <c r="C34" s="20"/>
      <c r="D34" s="21"/>
      <c r="E34" s="22"/>
    </row>
    <row r="35" spans="2:5" ht="16.5" x14ac:dyDescent="0.25">
      <c r="B35" s="19"/>
      <c r="C35" s="20"/>
      <c r="D35" s="21"/>
      <c r="E35" s="22"/>
    </row>
    <row r="36" spans="2:5" ht="16.5" x14ac:dyDescent="0.25">
      <c r="B36" s="23"/>
      <c r="C36" s="19"/>
      <c r="D36" s="21">
        <f>SUM(D5:D35)</f>
        <v>4260195</v>
      </c>
      <c r="E36" s="22"/>
    </row>
    <row r="37" spans="2:5" ht="16.5" x14ac:dyDescent="0.25">
      <c r="B37" s="24"/>
      <c r="C37" s="25"/>
      <c r="D37" s="13"/>
      <c r="E37" s="11"/>
    </row>
    <row r="38" spans="2:5" ht="16.5" x14ac:dyDescent="0.25">
      <c r="B38" s="24"/>
      <c r="C38" s="26" t="s">
        <v>44</v>
      </c>
      <c r="D38" s="13" t="e">
        <f>[1]一季!D25</f>
        <v>#REF!</v>
      </c>
      <c r="E38" s="11"/>
    </row>
    <row r="39" spans="2:5" ht="16.5" x14ac:dyDescent="0.25">
      <c r="B39" s="24"/>
      <c r="C39" s="26" t="s">
        <v>45</v>
      </c>
      <c r="D39" s="13" t="e">
        <f>[1]二季!D24</f>
        <v>#REF!</v>
      </c>
      <c r="E39" s="11"/>
    </row>
    <row r="40" spans="2:5" ht="16.5" x14ac:dyDescent="0.25">
      <c r="B40" s="24"/>
      <c r="C40" s="26" t="s">
        <v>46</v>
      </c>
      <c r="D40" s="13" t="e">
        <f>[1]三季!D43</f>
        <v>#REF!</v>
      </c>
      <c r="E40" s="11"/>
    </row>
    <row r="41" spans="2:5" ht="16.5" x14ac:dyDescent="0.25">
      <c r="B41" s="24"/>
      <c r="C41" s="26" t="s">
        <v>47</v>
      </c>
      <c r="D41" s="27" t="e">
        <f>D36+D38+D39+D40</f>
        <v>#REF!</v>
      </c>
      <c r="E41" s="11"/>
    </row>
    <row r="42" spans="2:5" ht="16.5" x14ac:dyDescent="0.25">
      <c r="B42" s="28"/>
      <c r="C42" s="28"/>
      <c r="D42" s="29"/>
      <c r="E42" s="28"/>
    </row>
    <row r="43" spans="2:5" ht="16.5" x14ac:dyDescent="0.25">
      <c r="B43" s="30"/>
      <c r="C43" s="24"/>
      <c r="D43" s="31"/>
      <c r="E43" s="28"/>
    </row>
    <row r="44" spans="2:5" ht="16.5" x14ac:dyDescent="0.25">
      <c r="B44" s="30"/>
      <c r="C44" s="24"/>
      <c r="D44" s="31"/>
      <c r="E44" s="11"/>
    </row>
    <row r="45" spans="2:5" ht="16.5" x14ac:dyDescent="0.25">
      <c r="B45" s="28"/>
      <c r="C45" s="26"/>
      <c r="D45" s="13"/>
      <c r="E45" s="11"/>
    </row>
    <row r="46" spans="2:5" ht="16.5" x14ac:dyDescent="0.25">
      <c r="B46" s="28"/>
      <c r="C46" s="26"/>
      <c r="D46" s="13"/>
      <c r="E46" s="11"/>
    </row>
    <row r="47" spans="2:5" ht="16.5" x14ac:dyDescent="0.25">
      <c r="B47" s="28"/>
      <c r="C47" s="26"/>
      <c r="D47" s="13"/>
      <c r="E47" s="11"/>
    </row>
    <row r="48" spans="2:5" ht="16.5" x14ac:dyDescent="0.25">
      <c r="B48" s="32"/>
      <c r="C48" s="32"/>
      <c r="D48" s="32"/>
      <c r="E48" s="32"/>
    </row>
  </sheetData>
  <mergeCells count="3">
    <mergeCell ref="B1:E1"/>
    <mergeCell ref="B2:E2"/>
    <mergeCell ref="B3:E3"/>
  </mergeCells>
  <phoneticPr fontId="13" type="noConversion"/>
  <pageMargins left="0.32992125984251969" right="0.37007874015748032" top="1.3937007874015748" bottom="1.0236220472440944" header="1" footer="0.62992125984251968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61581-E16C-415F-8225-173AD0AA1D4A}">
  <dimension ref="A1:XFD88"/>
  <sheetViews>
    <sheetView workbookViewId="0"/>
  </sheetViews>
  <sheetFormatPr defaultRowHeight="16.149999999999999" x14ac:dyDescent="0.25"/>
  <cols>
    <col min="1" max="1" width="31.75" style="116" customWidth="1"/>
    <col min="2" max="2" width="23.75" style="116" customWidth="1"/>
    <col min="3" max="3" width="21.25" style="116" customWidth="1"/>
    <col min="4" max="4" width="26.25" style="116" customWidth="1"/>
    <col min="5" max="5" width="21.75" style="116" customWidth="1"/>
    <col min="6" max="6" width="14" style="117" customWidth="1"/>
    <col min="7" max="7" width="14.5" style="116" customWidth="1"/>
    <col min="8" max="8" width="12.25" style="116" customWidth="1"/>
    <col min="9" max="10" width="14.75" style="116" customWidth="1"/>
    <col min="11" max="11" width="13.625" style="116" customWidth="1"/>
    <col min="12" max="12" width="17.75" style="116" customWidth="1"/>
    <col min="13" max="13" width="29.25" style="116" customWidth="1"/>
    <col min="14" max="14" width="6" style="116" customWidth="1"/>
    <col min="15" max="15" width="5.875" style="116" customWidth="1"/>
    <col min="16" max="16" width="6" style="116" customWidth="1"/>
    <col min="17" max="17" width="5.875" style="116" customWidth="1"/>
    <col min="18" max="18" width="22.5" style="116" customWidth="1"/>
    <col min="19" max="19" width="21" style="116" customWidth="1"/>
    <col min="20" max="20" width="16.125" style="116" customWidth="1"/>
    <col min="21" max="256" width="8.375" style="116" customWidth="1"/>
    <col min="257" max="257" width="31.75" style="116" customWidth="1"/>
    <col min="258" max="258" width="23.75" style="116" customWidth="1"/>
    <col min="259" max="259" width="21.25" style="116" customWidth="1"/>
    <col min="260" max="260" width="26.25" style="116" customWidth="1"/>
    <col min="261" max="261" width="21.75" style="116" customWidth="1"/>
    <col min="262" max="262" width="14" style="116" customWidth="1"/>
    <col min="263" max="263" width="14.5" style="116" customWidth="1"/>
    <col min="264" max="264" width="12.25" style="116" customWidth="1"/>
    <col min="265" max="265" width="14.75" style="116" customWidth="1"/>
    <col min="266" max="266" width="12" style="116" customWidth="1"/>
    <col min="267" max="267" width="13.625" style="116" customWidth="1"/>
    <col min="268" max="268" width="17.75" style="116" customWidth="1"/>
    <col min="269" max="269" width="29.25" style="116" customWidth="1"/>
    <col min="270" max="270" width="6" style="116" customWidth="1"/>
    <col min="271" max="271" width="5.875" style="116" customWidth="1"/>
    <col min="272" max="272" width="6" style="116" customWidth="1"/>
    <col min="273" max="273" width="5.875" style="116" customWidth="1"/>
    <col min="274" max="274" width="22.5" style="116" customWidth="1"/>
    <col min="275" max="275" width="21" style="116" customWidth="1"/>
    <col min="276" max="276" width="16.125" style="116" customWidth="1"/>
    <col min="277" max="512" width="8.375" style="116" customWidth="1"/>
    <col min="513" max="513" width="31.75" style="116" customWidth="1"/>
    <col min="514" max="514" width="23.75" style="116" customWidth="1"/>
    <col min="515" max="515" width="21.25" style="116" customWidth="1"/>
    <col min="516" max="516" width="26.25" style="116" customWidth="1"/>
    <col min="517" max="517" width="21.75" style="116" customWidth="1"/>
    <col min="518" max="518" width="14" style="116" customWidth="1"/>
    <col min="519" max="519" width="14.5" style="116" customWidth="1"/>
    <col min="520" max="520" width="12.25" style="116" customWidth="1"/>
    <col min="521" max="521" width="14.75" style="116" customWidth="1"/>
    <col min="522" max="522" width="12" style="116" customWidth="1"/>
    <col min="523" max="523" width="13.625" style="116" customWidth="1"/>
    <col min="524" max="524" width="17.75" style="116" customWidth="1"/>
    <col min="525" max="525" width="29.25" style="116" customWidth="1"/>
    <col min="526" max="526" width="6" style="116" customWidth="1"/>
    <col min="527" max="527" width="5.875" style="116" customWidth="1"/>
    <col min="528" max="528" width="6" style="116" customWidth="1"/>
    <col min="529" max="529" width="5.875" style="116" customWidth="1"/>
    <col min="530" max="530" width="22.5" style="116" customWidth="1"/>
    <col min="531" max="531" width="21" style="116" customWidth="1"/>
    <col min="532" max="532" width="16.125" style="116" customWidth="1"/>
    <col min="533" max="768" width="8.375" style="116" customWidth="1"/>
    <col min="769" max="769" width="31.75" style="116" customWidth="1"/>
    <col min="770" max="770" width="23.75" style="116" customWidth="1"/>
    <col min="771" max="771" width="21.25" style="116" customWidth="1"/>
    <col min="772" max="772" width="26.25" style="116" customWidth="1"/>
    <col min="773" max="773" width="21.75" style="116" customWidth="1"/>
    <col min="774" max="774" width="14" style="116" customWidth="1"/>
    <col min="775" max="775" width="14.5" style="116" customWidth="1"/>
    <col min="776" max="776" width="12.25" style="116" customWidth="1"/>
    <col min="777" max="777" width="14.75" style="116" customWidth="1"/>
    <col min="778" max="778" width="12" style="116" customWidth="1"/>
    <col min="779" max="779" width="13.625" style="116" customWidth="1"/>
    <col min="780" max="780" width="17.75" style="116" customWidth="1"/>
    <col min="781" max="781" width="29.25" style="116" customWidth="1"/>
    <col min="782" max="782" width="6" style="116" customWidth="1"/>
    <col min="783" max="783" width="5.875" style="116" customWidth="1"/>
    <col min="784" max="784" width="6" style="116" customWidth="1"/>
    <col min="785" max="785" width="5.875" style="116" customWidth="1"/>
    <col min="786" max="786" width="22.5" style="116" customWidth="1"/>
    <col min="787" max="787" width="21" style="116" customWidth="1"/>
    <col min="788" max="788" width="16.125" style="116" customWidth="1"/>
    <col min="789" max="1024" width="8.375" style="116" customWidth="1"/>
  </cols>
  <sheetData>
    <row r="1" spans="1:20" customFormat="1" ht="27.95" customHeight="1" x14ac:dyDescent="0.4">
      <c r="A1" s="118" t="s">
        <v>48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36"/>
    </row>
    <row r="2" spans="1:20" customFormat="1" ht="27.95" customHeight="1" x14ac:dyDescent="0.3">
      <c r="A2" s="119" t="s">
        <v>49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37"/>
    </row>
    <row r="3" spans="1:20" customFormat="1" ht="16.5" x14ac:dyDescent="0.25">
      <c r="A3" s="38" t="s">
        <v>50</v>
      </c>
      <c r="D3" s="39"/>
      <c r="P3" s="39"/>
      <c r="Q3" s="39"/>
      <c r="R3" s="40"/>
      <c r="S3" s="41" t="s">
        <v>51</v>
      </c>
    </row>
    <row r="4" spans="1:20" customFormat="1" ht="16.5" customHeight="1" x14ac:dyDescent="0.25">
      <c r="A4" s="120" t="s">
        <v>52</v>
      </c>
      <c r="B4" s="121" t="s">
        <v>53</v>
      </c>
      <c r="C4" s="121" t="s">
        <v>54</v>
      </c>
      <c r="D4" s="122" t="s">
        <v>4</v>
      </c>
      <c r="E4" s="122" t="s">
        <v>55</v>
      </c>
      <c r="F4" s="121" t="s">
        <v>56</v>
      </c>
      <c r="G4" s="121"/>
      <c r="H4" s="121"/>
      <c r="I4" s="121"/>
      <c r="J4" s="123" t="s">
        <v>57</v>
      </c>
      <c r="K4" s="123"/>
      <c r="L4" s="123"/>
      <c r="M4" s="121" t="s">
        <v>58</v>
      </c>
      <c r="N4" s="121" t="s">
        <v>59</v>
      </c>
      <c r="O4" s="121"/>
      <c r="P4" s="121" t="s">
        <v>60</v>
      </c>
      <c r="Q4" s="121"/>
      <c r="R4" s="121"/>
      <c r="S4" s="121"/>
      <c r="T4" s="121" t="s">
        <v>61</v>
      </c>
    </row>
    <row r="5" spans="1:20" customFormat="1" ht="16.5" customHeight="1" x14ac:dyDescent="0.25">
      <c r="A5" s="120"/>
      <c r="B5" s="121"/>
      <c r="C5" s="121"/>
      <c r="D5" s="122"/>
      <c r="E5" s="122"/>
      <c r="F5" s="121"/>
      <c r="G5" s="121"/>
      <c r="H5" s="121"/>
      <c r="I5" s="121"/>
      <c r="J5" s="123"/>
      <c r="K5" s="123"/>
      <c r="L5" s="123"/>
      <c r="M5" s="121"/>
      <c r="N5" s="121"/>
      <c r="O5" s="121"/>
      <c r="P5" s="121"/>
      <c r="Q5" s="121"/>
      <c r="R5" s="121"/>
      <c r="S5" s="121"/>
      <c r="T5" s="121"/>
    </row>
    <row r="6" spans="1:20" customFormat="1" ht="16.5" x14ac:dyDescent="0.25">
      <c r="A6" s="120"/>
      <c r="B6" s="121"/>
      <c r="C6" s="121"/>
      <c r="D6" s="122"/>
      <c r="E6" s="122"/>
      <c r="F6" s="121"/>
      <c r="G6" s="121"/>
      <c r="H6" s="121"/>
      <c r="I6" s="121"/>
      <c r="J6" s="123"/>
      <c r="K6" s="123"/>
      <c r="L6" s="123"/>
      <c r="M6" s="121"/>
      <c r="N6" s="121"/>
      <c r="O6" s="121"/>
      <c r="P6" s="121"/>
      <c r="Q6" s="121"/>
      <c r="R6" s="121"/>
      <c r="S6" s="121"/>
      <c r="T6" s="121"/>
    </row>
    <row r="7" spans="1:20" customFormat="1" ht="16.5" customHeight="1" x14ac:dyDescent="0.25">
      <c r="A7" s="120"/>
      <c r="B7" s="121"/>
      <c r="C7" s="121"/>
      <c r="D7" s="122"/>
      <c r="E7" s="122"/>
      <c r="F7" s="124" t="s">
        <v>62</v>
      </c>
      <c r="G7" s="121" t="s">
        <v>63</v>
      </c>
      <c r="H7" s="121" t="s">
        <v>64</v>
      </c>
      <c r="I7" s="121" t="s">
        <v>65</v>
      </c>
      <c r="J7" s="121" t="s">
        <v>66</v>
      </c>
      <c r="K7" s="121" t="s">
        <v>67</v>
      </c>
      <c r="L7" s="125" t="s">
        <v>68</v>
      </c>
      <c r="M7" s="121"/>
      <c r="N7" s="42"/>
      <c r="O7" s="43"/>
      <c r="P7" s="42"/>
      <c r="Q7" s="42"/>
      <c r="R7" s="44" t="s">
        <v>69</v>
      </c>
      <c r="S7" s="45" t="s">
        <v>70</v>
      </c>
      <c r="T7" s="121"/>
    </row>
    <row r="8" spans="1:20" customFormat="1" ht="16.5" x14ac:dyDescent="0.25">
      <c r="A8" s="120"/>
      <c r="B8" s="121"/>
      <c r="C8" s="121"/>
      <c r="D8" s="122"/>
      <c r="E8" s="122"/>
      <c r="F8" s="124"/>
      <c r="G8" s="121"/>
      <c r="H8" s="121"/>
      <c r="I8" s="121"/>
      <c r="J8" s="121"/>
      <c r="K8" s="121"/>
      <c r="L8" s="125"/>
      <c r="M8" s="121"/>
      <c r="N8" s="46" t="s">
        <v>71</v>
      </c>
      <c r="O8" s="47" t="s">
        <v>72</v>
      </c>
      <c r="P8" s="46" t="s">
        <v>71</v>
      </c>
      <c r="Q8" s="46" t="s">
        <v>72</v>
      </c>
      <c r="R8" s="48" t="s">
        <v>73</v>
      </c>
      <c r="S8" s="47" t="s">
        <v>74</v>
      </c>
      <c r="T8" s="121"/>
    </row>
    <row r="9" spans="1:20" customFormat="1" ht="16.5" x14ac:dyDescent="0.25">
      <c r="A9" s="120"/>
      <c r="B9" s="121"/>
      <c r="C9" s="121"/>
      <c r="D9" s="122"/>
      <c r="E9" s="122"/>
      <c r="F9" s="124"/>
      <c r="G9" s="121"/>
      <c r="H9" s="121"/>
      <c r="I9" s="121"/>
      <c r="J9" s="121"/>
      <c r="K9" s="121"/>
      <c r="L9" s="125"/>
      <c r="M9" s="121"/>
      <c r="N9" s="49"/>
      <c r="O9" s="50"/>
      <c r="P9" s="49"/>
      <c r="Q9" s="49"/>
      <c r="R9" s="51" t="s">
        <v>75</v>
      </c>
      <c r="S9" s="52" t="s">
        <v>76</v>
      </c>
      <c r="T9" s="121"/>
    </row>
    <row r="10" spans="1:20" customFormat="1" ht="16.5" x14ac:dyDescent="0.25">
      <c r="A10" s="53" t="s">
        <v>77</v>
      </c>
      <c r="B10" s="54"/>
      <c r="C10" s="55"/>
      <c r="D10" s="56"/>
      <c r="E10" s="56"/>
      <c r="F10" s="57">
        <f t="shared" ref="F10:K10" si="0">SUM(F26:F63)</f>
        <v>7198908</v>
      </c>
      <c r="G10" s="57">
        <f t="shared" si="0"/>
        <v>3380000</v>
      </c>
      <c r="H10" s="57">
        <f t="shared" si="0"/>
        <v>4551190</v>
      </c>
      <c r="I10" s="57">
        <f t="shared" si="0"/>
        <v>15130098</v>
      </c>
      <c r="J10" s="57">
        <f t="shared" si="0"/>
        <v>4260195</v>
      </c>
      <c r="K10" s="57">
        <f t="shared" si="0"/>
        <v>7198908</v>
      </c>
      <c r="L10" s="58"/>
      <c r="M10" s="56"/>
      <c r="N10" s="59"/>
      <c r="O10" s="60"/>
      <c r="P10" s="59"/>
      <c r="Q10" s="59"/>
      <c r="R10" s="61"/>
      <c r="S10" s="62"/>
      <c r="T10" s="56"/>
    </row>
    <row r="11" spans="1:20" customFormat="1" ht="16.5" x14ac:dyDescent="0.25">
      <c r="A11" s="63" t="s">
        <v>78</v>
      </c>
      <c r="B11" s="64"/>
      <c r="C11" s="65"/>
      <c r="D11" s="66"/>
      <c r="E11" s="66"/>
      <c r="F11" s="67"/>
      <c r="G11" s="68"/>
      <c r="H11" s="68"/>
      <c r="I11" s="68"/>
      <c r="J11" s="68"/>
      <c r="K11" s="68"/>
      <c r="L11" s="68"/>
      <c r="M11" s="66"/>
      <c r="N11" s="68"/>
      <c r="O11" s="68"/>
      <c r="P11" s="68"/>
      <c r="Q11" s="68"/>
      <c r="R11" s="68"/>
      <c r="S11" s="69"/>
      <c r="T11" s="56"/>
    </row>
    <row r="12" spans="1:20" customFormat="1" ht="16.5" x14ac:dyDescent="0.25">
      <c r="A12" s="66" t="s">
        <v>79</v>
      </c>
      <c r="B12" s="70"/>
      <c r="C12" s="65"/>
      <c r="D12" s="66"/>
      <c r="E12" s="66"/>
      <c r="F12" s="67"/>
      <c r="G12" s="68"/>
      <c r="H12" s="68"/>
      <c r="I12" s="68"/>
      <c r="J12" s="68"/>
      <c r="K12" s="68"/>
      <c r="L12" s="68"/>
      <c r="M12" s="66"/>
      <c r="N12" s="68"/>
      <c r="O12" s="68"/>
      <c r="P12" s="68"/>
      <c r="Q12" s="68"/>
      <c r="R12" s="68"/>
      <c r="S12" s="69"/>
      <c r="T12" s="56"/>
    </row>
    <row r="13" spans="1:20" customFormat="1" ht="16.5" x14ac:dyDescent="0.25">
      <c r="A13" s="66" t="s">
        <v>80</v>
      </c>
      <c r="B13" s="70"/>
      <c r="C13" s="65"/>
      <c r="D13" s="66"/>
      <c r="E13" s="66"/>
      <c r="F13" s="67"/>
      <c r="G13" s="68"/>
      <c r="H13" s="68"/>
      <c r="I13" s="68"/>
      <c r="J13" s="68"/>
      <c r="K13" s="68"/>
      <c r="L13" s="68"/>
      <c r="M13" s="66"/>
      <c r="N13" s="68"/>
      <c r="O13" s="68"/>
      <c r="P13" s="68"/>
      <c r="Q13" s="68"/>
      <c r="R13" s="68"/>
      <c r="S13" s="69"/>
      <c r="T13" s="56"/>
    </row>
    <row r="14" spans="1:20" customFormat="1" ht="16.5" x14ac:dyDescent="0.25">
      <c r="A14" s="66" t="s">
        <v>81</v>
      </c>
      <c r="B14" s="70"/>
      <c r="C14" s="65"/>
      <c r="D14" s="66"/>
      <c r="E14" s="66"/>
      <c r="F14" s="67"/>
      <c r="G14" s="68"/>
      <c r="H14" s="68"/>
      <c r="I14" s="68"/>
      <c r="J14" s="68"/>
      <c r="K14" s="68"/>
      <c r="L14" s="68"/>
      <c r="M14" s="66"/>
      <c r="N14" s="68"/>
      <c r="O14" s="68"/>
      <c r="P14" s="68"/>
      <c r="Q14" s="68"/>
      <c r="R14" s="68"/>
      <c r="S14" s="69"/>
      <c r="T14" s="56"/>
    </row>
    <row r="15" spans="1:20" customFormat="1" ht="16.5" x14ac:dyDescent="0.25">
      <c r="A15" s="66" t="s">
        <v>82</v>
      </c>
      <c r="B15" s="70"/>
      <c r="C15" s="65"/>
      <c r="D15" s="66"/>
      <c r="E15" s="66"/>
      <c r="F15" s="67"/>
      <c r="G15" s="68"/>
      <c r="H15" s="68"/>
      <c r="I15" s="68"/>
      <c r="J15" s="68"/>
      <c r="K15" s="68"/>
      <c r="L15" s="68"/>
      <c r="M15" s="66"/>
      <c r="N15" s="68"/>
      <c r="O15" s="68"/>
      <c r="P15" s="68"/>
      <c r="Q15" s="68"/>
      <c r="R15" s="68"/>
      <c r="S15" s="69"/>
      <c r="T15" s="56"/>
    </row>
    <row r="16" spans="1:20" customFormat="1" ht="16.5" x14ac:dyDescent="0.25">
      <c r="A16" s="66" t="s">
        <v>83</v>
      </c>
      <c r="B16" s="70"/>
      <c r="C16" s="65"/>
      <c r="D16" s="66"/>
      <c r="E16" s="66"/>
      <c r="F16" s="67"/>
      <c r="G16" s="68"/>
      <c r="H16" s="68"/>
      <c r="I16" s="68"/>
      <c r="J16" s="68"/>
      <c r="K16" s="68"/>
      <c r="L16" s="68"/>
      <c r="M16" s="66"/>
      <c r="N16" s="68"/>
      <c r="O16" s="68"/>
      <c r="P16" s="68"/>
      <c r="Q16" s="68"/>
      <c r="R16" s="68"/>
      <c r="S16" s="69"/>
      <c r="T16" s="56"/>
    </row>
    <row r="17" spans="1:20" customFormat="1" ht="16.5" x14ac:dyDescent="0.25">
      <c r="A17" s="66" t="s">
        <v>84</v>
      </c>
      <c r="B17" s="70"/>
      <c r="C17" s="65"/>
      <c r="D17" s="66"/>
      <c r="E17" s="66"/>
      <c r="F17" s="67"/>
      <c r="G17" s="68"/>
      <c r="H17" s="68"/>
      <c r="I17" s="68"/>
      <c r="J17" s="68"/>
      <c r="K17" s="68"/>
      <c r="L17" s="68"/>
      <c r="M17" s="66"/>
      <c r="N17" s="68"/>
      <c r="O17" s="68"/>
      <c r="P17" s="68"/>
      <c r="Q17" s="68"/>
      <c r="R17" s="68"/>
      <c r="S17" s="69"/>
      <c r="T17" s="56"/>
    </row>
    <row r="18" spans="1:20" customFormat="1" ht="16.5" x14ac:dyDescent="0.25">
      <c r="A18" s="66" t="s">
        <v>85</v>
      </c>
      <c r="B18" s="70"/>
      <c r="C18" s="65"/>
      <c r="D18" s="66"/>
      <c r="E18" s="66"/>
      <c r="F18" s="67"/>
      <c r="G18" s="68"/>
      <c r="H18" s="68"/>
      <c r="I18" s="68"/>
      <c r="J18" s="68"/>
      <c r="K18" s="68"/>
      <c r="L18" s="68"/>
      <c r="M18" s="66"/>
      <c r="N18" s="68"/>
      <c r="O18" s="68"/>
      <c r="P18" s="68"/>
      <c r="Q18" s="68"/>
      <c r="R18" s="68"/>
      <c r="S18" s="69"/>
      <c r="T18" s="56"/>
    </row>
    <row r="19" spans="1:20" customFormat="1" ht="16.5" x14ac:dyDescent="0.25">
      <c r="A19" s="66" t="s">
        <v>86</v>
      </c>
      <c r="B19" s="70"/>
      <c r="C19" s="65"/>
      <c r="D19" s="66"/>
      <c r="E19" s="66"/>
      <c r="F19" s="67"/>
      <c r="G19" s="68"/>
      <c r="H19" s="68"/>
      <c r="I19" s="68"/>
      <c r="J19" s="68"/>
      <c r="K19" s="68"/>
      <c r="L19" s="68"/>
      <c r="M19" s="66"/>
      <c r="N19" s="68"/>
      <c r="O19" s="68"/>
      <c r="P19" s="68"/>
      <c r="Q19" s="68"/>
      <c r="R19" s="68"/>
      <c r="S19" s="69"/>
      <c r="T19" s="56"/>
    </row>
    <row r="20" spans="1:20" customFormat="1" ht="16.5" x14ac:dyDescent="0.25">
      <c r="A20" s="66" t="s">
        <v>87</v>
      </c>
      <c r="B20" s="70"/>
      <c r="C20" s="65"/>
      <c r="D20" s="66"/>
      <c r="E20" s="66"/>
      <c r="F20" s="67"/>
      <c r="G20" s="68"/>
      <c r="H20" s="68"/>
      <c r="I20" s="68"/>
      <c r="J20" s="68"/>
      <c r="K20" s="68"/>
      <c r="L20" s="68"/>
      <c r="M20" s="66"/>
      <c r="N20" s="68"/>
      <c r="O20" s="68"/>
      <c r="P20" s="68"/>
      <c r="Q20" s="68"/>
      <c r="R20" s="68"/>
      <c r="S20" s="69"/>
      <c r="T20" s="56"/>
    </row>
    <row r="21" spans="1:20" customFormat="1" ht="16.5" x14ac:dyDescent="0.25">
      <c r="A21" s="66" t="s">
        <v>88</v>
      </c>
      <c r="B21" s="70"/>
      <c r="C21" s="65"/>
      <c r="D21" s="66"/>
      <c r="E21" s="66"/>
      <c r="F21" s="67"/>
      <c r="G21" s="68"/>
      <c r="H21" s="68"/>
      <c r="I21" s="68"/>
      <c r="J21" s="68"/>
      <c r="K21" s="68"/>
      <c r="L21" s="68"/>
      <c r="M21" s="66"/>
      <c r="N21" s="68"/>
      <c r="O21" s="68"/>
      <c r="P21" s="68"/>
      <c r="Q21" s="68"/>
      <c r="R21" s="68"/>
      <c r="S21" s="69"/>
      <c r="T21" s="56"/>
    </row>
    <row r="22" spans="1:20" customFormat="1" ht="16.5" x14ac:dyDescent="0.25">
      <c r="A22" s="66" t="s">
        <v>89</v>
      </c>
      <c r="B22" s="70"/>
      <c r="C22" s="65"/>
      <c r="D22" s="66"/>
      <c r="E22" s="66"/>
      <c r="F22" s="67"/>
      <c r="G22" s="68"/>
      <c r="H22" s="68"/>
      <c r="I22" s="68"/>
      <c r="J22" s="68"/>
      <c r="K22" s="68"/>
      <c r="L22" s="68"/>
      <c r="M22" s="66"/>
      <c r="N22" s="68"/>
      <c r="O22" s="68"/>
      <c r="P22" s="68"/>
      <c r="Q22" s="68"/>
      <c r="R22" s="68"/>
      <c r="S22" s="69"/>
      <c r="T22" s="56"/>
    </row>
    <row r="23" spans="1:20" customFormat="1" ht="16.5" x14ac:dyDescent="0.25">
      <c r="A23" s="66" t="s">
        <v>90</v>
      </c>
      <c r="B23" s="70"/>
      <c r="C23" s="65"/>
      <c r="D23" s="66"/>
      <c r="E23" s="66"/>
      <c r="F23" s="67"/>
      <c r="G23" s="68"/>
      <c r="H23" s="68"/>
      <c r="I23" s="68"/>
      <c r="J23" s="68"/>
      <c r="K23" s="68"/>
      <c r="L23" s="68"/>
      <c r="M23" s="66"/>
      <c r="N23" s="68"/>
      <c r="O23" s="68"/>
      <c r="P23" s="68"/>
      <c r="Q23" s="68"/>
      <c r="R23" s="68"/>
      <c r="S23" s="69"/>
      <c r="T23" s="56"/>
    </row>
    <row r="24" spans="1:20" customFormat="1" ht="16.5" x14ac:dyDescent="0.25">
      <c r="A24" s="66" t="s">
        <v>91</v>
      </c>
      <c r="B24" s="70"/>
      <c r="C24" s="65"/>
      <c r="D24" s="66"/>
      <c r="E24" s="66"/>
      <c r="F24" s="67"/>
      <c r="G24" s="68"/>
      <c r="H24" s="68"/>
      <c r="I24" s="68"/>
      <c r="J24" s="68"/>
      <c r="K24" s="68"/>
      <c r="L24" s="68"/>
      <c r="M24" s="66"/>
      <c r="N24" s="68"/>
      <c r="O24" s="68"/>
      <c r="P24" s="68"/>
      <c r="Q24" s="68"/>
      <c r="R24" s="68"/>
      <c r="S24" s="69"/>
      <c r="T24" s="56"/>
    </row>
    <row r="25" spans="1:20" s="80" customFormat="1" ht="16.5" x14ac:dyDescent="0.25">
      <c r="A25" s="71" t="s">
        <v>92</v>
      </c>
      <c r="B25" s="72">
        <v>6550000</v>
      </c>
      <c r="C25" s="72">
        <v>6550000</v>
      </c>
      <c r="D25" s="73"/>
      <c r="E25" s="74"/>
      <c r="F25" s="75"/>
      <c r="G25" s="76"/>
      <c r="H25" s="76"/>
      <c r="I25" s="76"/>
      <c r="J25" s="76"/>
      <c r="K25" s="76"/>
      <c r="L25" s="76"/>
      <c r="M25" s="77"/>
      <c r="N25" s="76"/>
      <c r="O25" s="76"/>
      <c r="P25" s="76"/>
      <c r="Q25" s="76"/>
      <c r="R25" s="76"/>
      <c r="S25" s="78"/>
      <c r="T25" s="79"/>
    </row>
    <row r="26" spans="1:20" customFormat="1" ht="33" x14ac:dyDescent="0.25">
      <c r="A26" s="81"/>
      <c r="B26" s="82"/>
      <c r="C26" s="82"/>
      <c r="D26" s="20" t="s">
        <v>93</v>
      </c>
      <c r="E26" s="19" t="s">
        <v>94</v>
      </c>
      <c r="F26" s="83">
        <v>570000</v>
      </c>
      <c r="G26" s="60"/>
      <c r="H26" s="84"/>
      <c r="I26" s="83">
        <f>F26</f>
        <v>570000</v>
      </c>
      <c r="J26" s="83">
        <v>0</v>
      </c>
      <c r="K26" s="83">
        <v>570000</v>
      </c>
      <c r="L26" s="85"/>
      <c r="M26" s="86"/>
      <c r="N26" s="85"/>
      <c r="O26" s="87" t="s">
        <v>95</v>
      </c>
      <c r="P26" s="85"/>
      <c r="Q26" s="87" t="s">
        <v>95</v>
      </c>
      <c r="R26" s="76"/>
      <c r="S26" s="88" t="s">
        <v>96</v>
      </c>
      <c r="T26" s="79"/>
    </row>
    <row r="27" spans="1:20" customFormat="1" ht="33" x14ac:dyDescent="0.25">
      <c r="A27" s="81"/>
      <c r="B27" s="82"/>
      <c r="C27" s="82"/>
      <c r="D27" s="89" t="s">
        <v>8</v>
      </c>
      <c r="E27" s="19" t="s">
        <v>7</v>
      </c>
      <c r="F27" s="83">
        <f>75000+75000+J27</f>
        <v>250000</v>
      </c>
      <c r="G27" s="60"/>
      <c r="H27" s="84">
        <v>31500</v>
      </c>
      <c r="I27" s="83">
        <f t="shared" ref="I27:I47" si="1">F27+H27</f>
        <v>281500</v>
      </c>
      <c r="J27" s="83">
        <v>100000</v>
      </c>
      <c r="K27" s="83">
        <f t="shared" ref="K27:K48" si="2">F27</f>
        <v>250000</v>
      </c>
      <c r="L27" s="85"/>
      <c r="M27" s="86"/>
      <c r="N27" s="85"/>
      <c r="O27" s="87" t="s">
        <v>95</v>
      </c>
      <c r="P27" s="85"/>
      <c r="Q27" s="87" t="s">
        <v>95</v>
      </c>
      <c r="R27" s="76"/>
      <c r="S27" s="88" t="s">
        <v>96</v>
      </c>
      <c r="T27" s="79"/>
    </row>
    <row r="28" spans="1:20" customFormat="1" ht="33" x14ac:dyDescent="0.25">
      <c r="A28" s="81"/>
      <c r="B28" s="82"/>
      <c r="C28" s="82"/>
      <c r="D28" s="89" t="s">
        <v>8</v>
      </c>
      <c r="E28" s="19" t="s">
        <v>10</v>
      </c>
      <c r="F28" s="83">
        <f>60000+60000+J28</f>
        <v>200000</v>
      </c>
      <c r="G28" s="60"/>
      <c r="H28" s="84">
        <v>1433</v>
      </c>
      <c r="I28" s="83">
        <f t="shared" si="1"/>
        <v>201433</v>
      </c>
      <c r="J28" s="83">
        <v>80000</v>
      </c>
      <c r="K28" s="83">
        <f t="shared" si="2"/>
        <v>200000</v>
      </c>
      <c r="L28" s="85"/>
      <c r="M28" s="86"/>
      <c r="N28" s="85"/>
      <c r="O28" s="87" t="s">
        <v>95</v>
      </c>
      <c r="P28" s="85"/>
      <c r="Q28" s="87" t="s">
        <v>95</v>
      </c>
      <c r="R28" s="76"/>
      <c r="S28" s="88" t="s">
        <v>96</v>
      </c>
      <c r="T28" s="79"/>
    </row>
    <row r="29" spans="1:20" customFormat="1" ht="33" x14ac:dyDescent="0.25">
      <c r="A29" s="81"/>
      <c r="B29" s="82"/>
      <c r="C29" s="82"/>
      <c r="D29" s="89" t="s">
        <v>8</v>
      </c>
      <c r="E29" s="19" t="s">
        <v>11</v>
      </c>
      <c r="F29" s="83">
        <f>60000+60000+J29</f>
        <v>200000</v>
      </c>
      <c r="G29" s="60"/>
      <c r="H29" s="84">
        <v>26250</v>
      </c>
      <c r="I29" s="83">
        <f t="shared" si="1"/>
        <v>226250</v>
      </c>
      <c r="J29" s="83">
        <v>80000</v>
      </c>
      <c r="K29" s="83">
        <f t="shared" si="2"/>
        <v>200000</v>
      </c>
      <c r="L29" s="85"/>
      <c r="M29" s="86"/>
      <c r="N29" s="85"/>
      <c r="O29" s="87" t="s">
        <v>95</v>
      </c>
      <c r="P29" s="85"/>
      <c r="Q29" s="87" t="s">
        <v>95</v>
      </c>
      <c r="R29" s="76"/>
      <c r="S29" s="88" t="s">
        <v>96</v>
      </c>
      <c r="T29" s="79"/>
    </row>
    <row r="30" spans="1:20" customFormat="1" ht="33" x14ac:dyDescent="0.25">
      <c r="A30" s="81"/>
      <c r="B30" s="82"/>
      <c r="C30" s="82"/>
      <c r="D30" s="89" t="s">
        <v>8</v>
      </c>
      <c r="E30" s="19" t="s">
        <v>12</v>
      </c>
      <c r="F30" s="83">
        <f>90000+90000+J30</f>
        <v>300000</v>
      </c>
      <c r="G30" s="60"/>
      <c r="H30" s="84">
        <v>5901</v>
      </c>
      <c r="I30" s="83">
        <f t="shared" si="1"/>
        <v>305901</v>
      </c>
      <c r="J30" s="83">
        <v>120000</v>
      </c>
      <c r="K30" s="83">
        <f t="shared" si="2"/>
        <v>300000</v>
      </c>
      <c r="L30" s="85"/>
      <c r="M30" s="86"/>
      <c r="N30" s="85"/>
      <c r="O30" s="87" t="s">
        <v>95</v>
      </c>
      <c r="P30" s="85"/>
      <c r="Q30" s="87" t="s">
        <v>95</v>
      </c>
      <c r="R30" s="76"/>
      <c r="S30" s="88" t="s">
        <v>96</v>
      </c>
      <c r="T30" s="79"/>
    </row>
    <row r="31" spans="1:20" customFormat="1" ht="33" x14ac:dyDescent="0.25">
      <c r="A31" s="81"/>
      <c r="B31" s="82"/>
      <c r="C31" s="82"/>
      <c r="D31" s="89" t="s">
        <v>8</v>
      </c>
      <c r="E31" s="19" t="s">
        <v>13</v>
      </c>
      <c r="F31" s="83">
        <f>75000+75000+J31</f>
        <v>250000</v>
      </c>
      <c r="G31" s="60"/>
      <c r="H31" s="84">
        <v>4708</v>
      </c>
      <c r="I31" s="83">
        <f t="shared" si="1"/>
        <v>254708</v>
      </c>
      <c r="J31" s="83">
        <v>100000</v>
      </c>
      <c r="K31" s="83">
        <f t="shared" si="2"/>
        <v>250000</v>
      </c>
      <c r="L31" s="85"/>
      <c r="M31" s="86"/>
      <c r="N31" s="85"/>
      <c r="O31" s="87" t="s">
        <v>95</v>
      </c>
      <c r="P31" s="85"/>
      <c r="Q31" s="87" t="s">
        <v>95</v>
      </c>
      <c r="R31" s="76"/>
      <c r="S31" s="88" t="s">
        <v>96</v>
      </c>
      <c r="T31" s="79"/>
    </row>
    <row r="32" spans="1:20" s="97" customFormat="1" ht="33" x14ac:dyDescent="0.25">
      <c r="A32" s="81"/>
      <c r="B32" s="90"/>
      <c r="C32" s="90"/>
      <c r="D32" s="89" t="s">
        <v>8</v>
      </c>
      <c r="E32" s="22" t="s">
        <v>14</v>
      </c>
      <c r="F32" s="83">
        <f>75000+75000+J32</f>
        <v>250000</v>
      </c>
      <c r="G32" s="91"/>
      <c r="H32" s="92">
        <v>5650</v>
      </c>
      <c r="I32" s="83">
        <f t="shared" si="1"/>
        <v>255650</v>
      </c>
      <c r="J32" s="83">
        <v>100000</v>
      </c>
      <c r="K32" s="83">
        <f t="shared" si="2"/>
        <v>250000</v>
      </c>
      <c r="L32" s="93"/>
      <c r="M32" s="94"/>
      <c r="N32" s="93"/>
      <c r="O32" s="87" t="s">
        <v>95</v>
      </c>
      <c r="P32" s="93"/>
      <c r="Q32" s="87" t="s">
        <v>95</v>
      </c>
      <c r="R32" s="95"/>
      <c r="S32" s="88" t="s">
        <v>96</v>
      </c>
      <c r="T32" s="96"/>
    </row>
    <row r="33" spans="1:20" customFormat="1" ht="33" x14ac:dyDescent="0.25">
      <c r="A33" s="81"/>
      <c r="B33" s="90"/>
      <c r="C33" s="90"/>
      <c r="D33" s="89" t="s">
        <v>8</v>
      </c>
      <c r="E33" s="19" t="s">
        <v>15</v>
      </c>
      <c r="F33" s="83">
        <f>60000+60000+J33</f>
        <v>200000</v>
      </c>
      <c r="G33" s="91"/>
      <c r="H33" s="92">
        <v>1848</v>
      </c>
      <c r="I33" s="83">
        <f t="shared" si="1"/>
        <v>201848</v>
      </c>
      <c r="J33" s="83">
        <v>80000</v>
      </c>
      <c r="K33" s="83">
        <f t="shared" si="2"/>
        <v>200000</v>
      </c>
      <c r="L33" s="93"/>
      <c r="M33" s="94"/>
      <c r="N33" s="93"/>
      <c r="O33" s="87" t="s">
        <v>95</v>
      </c>
      <c r="P33" s="93"/>
      <c r="Q33" s="87" t="s">
        <v>95</v>
      </c>
      <c r="R33" s="95"/>
      <c r="S33" s="88" t="s">
        <v>96</v>
      </c>
      <c r="T33" s="96"/>
    </row>
    <row r="34" spans="1:20" customFormat="1" ht="33" x14ac:dyDescent="0.25">
      <c r="A34" s="81"/>
      <c r="B34" s="90"/>
      <c r="C34" s="90"/>
      <c r="D34" s="89" t="s">
        <v>8</v>
      </c>
      <c r="E34" s="19" t="s">
        <v>16</v>
      </c>
      <c r="F34" s="83">
        <f>75000+75000+J34</f>
        <v>250000</v>
      </c>
      <c r="G34" s="91"/>
      <c r="H34" s="92">
        <v>34247</v>
      </c>
      <c r="I34" s="83">
        <f t="shared" si="1"/>
        <v>284247</v>
      </c>
      <c r="J34" s="83">
        <v>100000</v>
      </c>
      <c r="K34" s="83">
        <f t="shared" si="2"/>
        <v>250000</v>
      </c>
      <c r="L34" s="93"/>
      <c r="M34" s="94"/>
      <c r="N34" s="93"/>
      <c r="O34" s="87" t="s">
        <v>95</v>
      </c>
      <c r="P34" s="93"/>
      <c r="Q34" s="87" t="s">
        <v>95</v>
      </c>
      <c r="R34" s="95"/>
      <c r="S34" s="88" t="s">
        <v>96</v>
      </c>
      <c r="T34" s="96"/>
    </row>
    <row r="35" spans="1:20" customFormat="1" ht="33" x14ac:dyDescent="0.25">
      <c r="A35" s="81"/>
      <c r="B35" s="90"/>
      <c r="C35" s="90"/>
      <c r="D35" s="89" t="s">
        <v>8</v>
      </c>
      <c r="E35" s="19" t="s">
        <v>17</v>
      </c>
      <c r="F35" s="83">
        <f>75000+75000+J35</f>
        <v>250000</v>
      </c>
      <c r="G35" s="91"/>
      <c r="H35" s="92">
        <v>3626</v>
      </c>
      <c r="I35" s="83">
        <f t="shared" si="1"/>
        <v>253626</v>
      </c>
      <c r="J35" s="83">
        <v>100000</v>
      </c>
      <c r="K35" s="83">
        <f t="shared" si="2"/>
        <v>250000</v>
      </c>
      <c r="L35" s="93"/>
      <c r="M35" s="94"/>
      <c r="N35" s="93"/>
      <c r="O35" s="87" t="s">
        <v>95</v>
      </c>
      <c r="P35" s="93"/>
      <c r="Q35" s="87" t="s">
        <v>95</v>
      </c>
      <c r="R35" s="95"/>
      <c r="S35" s="88" t="s">
        <v>96</v>
      </c>
      <c r="T35" s="96"/>
    </row>
    <row r="36" spans="1:20" customFormat="1" ht="33" x14ac:dyDescent="0.25">
      <c r="A36" s="81"/>
      <c r="B36" s="90"/>
      <c r="C36" s="90"/>
      <c r="D36" s="89" t="s">
        <v>8</v>
      </c>
      <c r="E36" s="19" t="s">
        <v>18</v>
      </c>
      <c r="F36" s="83">
        <f>60000+60000+J36</f>
        <v>200000</v>
      </c>
      <c r="G36" s="91"/>
      <c r="H36" s="92">
        <v>3716</v>
      </c>
      <c r="I36" s="83">
        <f t="shared" si="1"/>
        <v>203716</v>
      </c>
      <c r="J36" s="83">
        <v>80000</v>
      </c>
      <c r="K36" s="83">
        <f t="shared" si="2"/>
        <v>200000</v>
      </c>
      <c r="L36" s="93"/>
      <c r="M36" s="94"/>
      <c r="N36" s="93"/>
      <c r="O36" s="87" t="s">
        <v>95</v>
      </c>
      <c r="P36" s="93"/>
      <c r="Q36" s="87" t="s">
        <v>95</v>
      </c>
      <c r="R36" s="95"/>
      <c r="S36" s="88" t="s">
        <v>96</v>
      </c>
      <c r="T36" s="96"/>
    </row>
    <row r="37" spans="1:20" customFormat="1" ht="33" x14ac:dyDescent="0.25">
      <c r="A37" s="81"/>
      <c r="B37" s="90"/>
      <c r="C37" s="90"/>
      <c r="D37" s="89" t="s">
        <v>8</v>
      </c>
      <c r="E37" s="19" t="s">
        <v>19</v>
      </c>
      <c r="F37" s="83">
        <f>75000+75000+J37</f>
        <v>250000</v>
      </c>
      <c r="G37" s="91"/>
      <c r="H37" s="92">
        <v>8870</v>
      </c>
      <c r="I37" s="83">
        <f t="shared" si="1"/>
        <v>258870</v>
      </c>
      <c r="J37" s="83">
        <v>100000</v>
      </c>
      <c r="K37" s="83">
        <f t="shared" si="2"/>
        <v>250000</v>
      </c>
      <c r="L37" s="93"/>
      <c r="M37" s="94"/>
      <c r="N37" s="93"/>
      <c r="O37" s="87" t="s">
        <v>95</v>
      </c>
      <c r="P37" s="93"/>
      <c r="Q37" s="87" t="s">
        <v>95</v>
      </c>
      <c r="R37" s="95"/>
      <c r="S37" s="88" t="s">
        <v>96</v>
      </c>
      <c r="T37" s="96"/>
    </row>
    <row r="38" spans="1:20" customFormat="1" ht="33" x14ac:dyDescent="0.25">
      <c r="A38" s="81"/>
      <c r="B38" s="90"/>
      <c r="C38" s="90"/>
      <c r="D38" s="89" t="s">
        <v>8</v>
      </c>
      <c r="E38" s="19" t="s">
        <v>20</v>
      </c>
      <c r="F38" s="83">
        <f>60000+60000+J38</f>
        <v>200000</v>
      </c>
      <c r="G38" s="91"/>
      <c r="H38" s="92">
        <v>50000</v>
      </c>
      <c r="I38" s="83">
        <f t="shared" si="1"/>
        <v>250000</v>
      </c>
      <c r="J38" s="83">
        <v>80000</v>
      </c>
      <c r="K38" s="83">
        <f t="shared" si="2"/>
        <v>200000</v>
      </c>
      <c r="L38" s="93"/>
      <c r="M38" s="94"/>
      <c r="N38" s="93"/>
      <c r="O38" s="87" t="s">
        <v>95</v>
      </c>
      <c r="P38" s="93"/>
      <c r="Q38" s="87" t="s">
        <v>95</v>
      </c>
      <c r="R38" s="95"/>
      <c r="S38" s="88" t="s">
        <v>96</v>
      </c>
      <c r="T38" s="96"/>
    </row>
    <row r="39" spans="1:20" customFormat="1" ht="33" x14ac:dyDescent="0.25">
      <c r="A39" s="77"/>
      <c r="B39" s="72"/>
      <c r="C39" s="77"/>
      <c r="D39" s="19" t="s">
        <v>22</v>
      </c>
      <c r="E39" s="19" t="s">
        <v>21</v>
      </c>
      <c r="F39" s="83">
        <f>45000+J39</f>
        <v>150000</v>
      </c>
      <c r="G39" s="98"/>
      <c r="H39" s="98">
        <v>150871</v>
      </c>
      <c r="I39" s="83">
        <f t="shared" si="1"/>
        <v>300871</v>
      </c>
      <c r="J39" s="83">
        <v>105000</v>
      </c>
      <c r="K39" s="83">
        <f t="shared" si="2"/>
        <v>150000</v>
      </c>
      <c r="L39" s="93"/>
      <c r="M39" s="94"/>
      <c r="N39" s="93"/>
      <c r="O39" s="87" t="s">
        <v>95</v>
      </c>
      <c r="P39" s="93"/>
      <c r="Q39" s="87" t="s">
        <v>95</v>
      </c>
      <c r="R39" s="95"/>
      <c r="S39" s="88" t="s">
        <v>96</v>
      </c>
      <c r="T39" s="96"/>
    </row>
    <row r="40" spans="1:20" customFormat="1" ht="33" x14ac:dyDescent="0.25">
      <c r="A40" s="77"/>
      <c r="B40" s="72"/>
      <c r="C40" s="77"/>
      <c r="D40" s="19" t="s">
        <v>22</v>
      </c>
      <c r="E40" s="19" t="s">
        <v>23</v>
      </c>
      <c r="F40" s="83">
        <f>27000+J40</f>
        <v>90000</v>
      </c>
      <c r="G40" s="98"/>
      <c r="H40" s="98">
        <v>33101</v>
      </c>
      <c r="I40" s="83">
        <f t="shared" si="1"/>
        <v>123101</v>
      </c>
      <c r="J40" s="83">
        <v>63000</v>
      </c>
      <c r="K40" s="83">
        <f t="shared" si="2"/>
        <v>90000</v>
      </c>
      <c r="L40" s="93"/>
      <c r="M40" s="94"/>
      <c r="N40" s="93"/>
      <c r="O40" s="87" t="s">
        <v>95</v>
      </c>
      <c r="P40" s="93"/>
      <c r="Q40" s="87" t="s">
        <v>95</v>
      </c>
      <c r="R40" s="95"/>
      <c r="S40" s="88" t="s">
        <v>96</v>
      </c>
      <c r="T40" s="96"/>
    </row>
    <row r="41" spans="1:20" customFormat="1" ht="33" x14ac:dyDescent="0.25">
      <c r="A41" s="77"/>
      <c r="B41" s="72"/>
      <c r="C41" s="77"/>
      <c r="D41" s="19" t="s">
        <v>22</v>
      </c>
      <c r="E41" s="19" t="s">
        <v>24</v>
      </c>
      <c r="F41" s="83">
        <f>30000+J41</f>
        <v>100000</v>
      </c>
      <c r="G41" s="98"/>
      <c r="H41" s="98">
        <v>10000</v>
      </c>
      <c r="I41" s="83">
        <f t="shared" si="1"/>
        <v>110000</v>
      </c>
      <c r="J41" s="83">
        <v>70000</v>
      </c>
      <c r="K41" s="83">
        <f t="shared" si="2"/>
        <v>100000</v>
      </c>
      <c r="L41" s="93"/>
      <c r="M41" s="94"/>
      <c r="N41" s="93"/>
      <c r="O41" s="87" t="s">
        <v>95</v>
      </c>
      <c r="P41" s="93"/>
      <c r="Q41" s="87" t="s">
        <v>95</v>
      </c>
      <c r="R41" s="95"/>
      <c r="S41" s="88" t="s">
        <v>96</v>
      </c>
      <c r="T41" s="96"/>
    </row>
    <row r="42" spans="1:20" customFormat="1" ht="33" x14ac:dyDescent="0.25">
      <c r="A42" s="77"/>
      <c r="B42" s="72"/>
      <c r="C42" s="77"/>
      <c r="D42" s="19" t="s">
        <v>22</v>
      </c>
      <c r="E42" s="19" t="s">
        <v>25</v>
      </c>
      <c r="F42" s="83">
        <f>27000+J42</f>
        <v>89955</v>
      </c>
      <c r="G42" s="98"/>
      <c r="H42" s="98">
        <v>30936</v>
      </c>
      <c r="I42" s="83">
        <f t="shared" si="1"/>
        <v>120891</v>
      </c>
      <c r="J42" s="83">
        <v>62955</v>
      </c>
      <c r="K42" s="83">
        <f t="shared" si="2"/>
        <v>89955</v>
      </c>
      <c r="L42" s="93"/>
      <c r="M42" s="94"/>
      <c r="N42" s="93"/>
      <c r="O42" s="87" t="s">
        <v>95</v>
      </c>
      <c r="P42" s="93"/>
      <c r="Q42" s="87" t="s">
        <v>95</v>
      </c>
      <c r="R42" s="95"/>
      <c r="S42" s="88" t="s">
        <v>96</v>
      </c>
      <c r="T42" s="96"/>
    </row>
    <row r="43" spans="1:20" customFormat="1" ht="33" x14ac:dyDescent="0.25">
      <c r="A43" s="77"/>
      <c r="B43" s="72"/>
      <c r="C43" s="77"/>
      <c r="D43" s="19" t="s">
        <v>22</v>
      </c>
      <c r="E43" s="19" t="s">
        <v>26</v>
      </c>
      <c r="F43" s="83">
        <f>54000+J43</f>
        <v>180000</v>
      </c>
      <c r="G43" s="98"/>
      <c r="H43" s="98">
        <v>7808</v>
      </c>
      <c r="I43" s="83">
        <f t="shared" si="1"/>
        <v>187808</v>
      </c>
      <c r="J43" s="83">
        <v>126000</v>
      </c>
      <c r="K43" s="83">
        <f t="shared" si="2"/>
        <v>180000</v>
      </c>
      <c r="L43" s="93"/>
      <c r="M43" s="94"/>
      <c r="N43" s="93"/>
      <c r="O43" s="87" t="s">
        <v>95</v>
      </c>
      <c r="P43" s="93"/>
      <c r="Q43" s="87" t="s">
        <v>95</v>
      </c>
      <c r="R43" s="95"/>
      <c r="S43" s="88" t="s">
        <v>96</v>
      </c>
      <c r="T43" s="96"/>
    </row>
    <row r="44" spans="1:20" customFormat="1" ht="33" x14ac:dyDescent="0.25">
      <c r="A44" s="77"/>
      <c r="B44" s="72"/>
      <c r="C44" s="77"/>
      <c r="D44" s="19" t="s">
        <v>22</v>
      </c>
      <c r="E44" s="19" t="s">
        <v>27</v>
      </c>
      <c r="F44" s="83">
        <f>27000+J44</f>
        <v>90000</v>
      </c>
      <c r="G44" s="98"/>
      <c r="H44" s="98">
        <v>100000</v>
      </c>
      <c r="I44" s="83">
        <f t="shared" si="1"/>
        <v>190000</v>
      </c>
      <c r="J44" s="83">
        <v>63000</v>
      </c>
      <c r="K44" s="83">
        <f t="shared" si="2"/>
        <v>90000</v>
      </c>
      <c r="L44" s="93"/>
      <c r="M44" s="94"/>
      <c r="N44" s="93"/>
      <c r="O44" s="87" t="s">
        <v>95</v>
      </c>
      <c r="P44" s="93"/>
      <c r="Q44" s="87" t="s">
        <v>95</v>
      </c>
      <c r="R44" s="95"/>
      <c r="S44" s="88" t="s">
        <v>96</v>
      </c>
      <c r="T44" s="96"/>
    </row>
    <row r="45" spans="1:20" customFormat="1" ht="33" x14ac:dyDescent="0.25">
      <c r="A45" s="77"/>
      <c r="B45" s="72"/>
      <c r="C45" s="77"/>
      <c r="D45" s="19" t="s">
        <v>22</v>
      </c>
      <c r="E45" s="19" t="s">
        <v>28</v>
      </c>
      <c r="F45" s="83">
        <f>27000+J45</f>
        <v>90000</v>
      </c>
      <c r="G45" s="98"/>
      <c r="H45" s="98">
        <v>11025</v>
      </c>
      <c r="I45" s="83">
        <f t="shared" si="1"/>
        <v>101025</v>
      </c>
      <c r="J45" s="83">
        <v>63000</v>
      </c>
      <c r="K45" s="83">
        <f t="shared" si="2"/>
        <v>90000</v>
      </c>
      <c r="L45" s="93"/>
      <c r="M45" s="94"/>
      <c r="N45" s="93"/>
      <c r="O45" s="87" t="s">
        <v>95</v>
      </c>
      <c r="P45" s="93"/>
      <c r="Q45" s="87" t="s">
        <v>95</v>
      </c>
      <c r="R45" s="95"/>
      <c r="S45" s="88" t="s">
        <v>96</v>
      </c>
      <c r="T45" s="96"/>
    </row>
    <row r="46" spans="1:20" customFormat="1" ht="33" x14ac:dyDescent="0.25">
      <c r="A46" s="77"/>
      <c r="B46" s="72"/>
      <c r="C46" s="77"/>
      <c r="D46" s="19" t="s">
        <v>22</v>
      </c>
      <c r="E46" s="19" t="s">
        <v>29</v>
      </c>
      <c r="F46" s="83">
        <f>45000+J46</f>
        <v>150000</v>
      </c>
      <c r="G46" s="98"/>
      <c r="H46" s="98">
        <v>21500</v>
      </c>
      <c r="I46" s="83">
        <f t="shared" si="1"/>
        <v>171500</v>
      </c>
      <c r="J46" s="83">
        <v>105000</v>
      </c>
      <c r="K46" s="83">
        <f t="shared" si="2"/>
        <v>150000</v>
      </c>
      <c r="L46" s="93"/>
      <c r="M46" s="94"/>
      <c r="N46" s="93"/>
      <c r="O46" s="87" t="s">
        <v>95</v>
      </c>
      <c r="P46" s="93"/>
      <c r="Q46" s="87" t="s">
        <v>95</v>
      </c>
      <c r="R46" s="95"/>
      <c r="S46" s="88" t="s">
        <v>96</v>
      </c>
      <c r="T46" s="96"/>
    </row>
    <row r="47" spans="1:20" customFormat="1" ht="33" x14ac:dyDescent="0.25">
      <c r="A47" s="77"/>
      <c r="B47" s="72"/>
      <c r="C47" s="77"/>
      <c r="D47" s="19" t="s">
        <v>22</v>
      </c>
      <c r="E47" s="19" t="s">
        <v>30</v>
      </c>
      <c r="F47" s="83">
        <f>18000+J47</f>
        <v>59640</v>
      </c>
      <c r="G47" s="98"/>
      <c r="H47" s="98">
        <v>1700</v>
      </c>
      <c r="I47" s="83">
        <f t="shared" si="1"/>
        <v>61340</v>
      </c>
      <c r="J47" s="83">
        <v>41640</v>
      </c>
      <c r="K47" s="83">
        <f t="shared" si="2"/>
        <v>59640</v>
      </c>
      <c r="L47" s="93"/>
      <c r="M47" s="94"/>
      <c r="N47" s="93"/>
      <c r="O47" s="87" t="s">
        <v>95</v>
      </c>
      <c r="P47" s="93"/>
      <c r="Q47" s="87" t="s">
        <v>95</v>
      </c>
      <c r="R47" s="95"/>
      <c r="S47" s="88" t="s">
        <v>96</v>
      </c>
      <c r="T47" s="96"/>
    </row>
    <row r="48" spans="1:20" customFormat="1" ht="49.5" x14ac:dyDescent="0.25">
      <c r="A48" s="77"/>
      <c r="B48" s="72"/>
      <c r="C48" s="77"/>
      <c r="D48" s="19" t="s">
        <v>32</v>
      </c>
      <c r="E48" s="19" t="s">
        <v>31</v>
      </c>
      <c r="F48" s="83">
        <f>90000+J48</f>
        <v>300000</v>
      </c>
      <c r="G48" s="98">
        <v>3380000</v>
      </c>
      <c r="H48" s="98">
        <v>3878500</v>
      </c>
      <c r="I48" s="83">
        <f>F48+H48+G48</f>
        <v>7558500</v>
      </c>
      <c r="J48" s="83">
        <v>210000</v>
      </c>
      <c r="K48" s="83">
        <f t="shared" si="2"/>
        <v>300000</v>
      </c>
      <c r="L48" s="93"/>
      <c r="M48" s="99" t="s">
        <v>97</v>
      </c>
      <c r="N48" s="93"/>
      <c r="O48" s="87" t="s">
        <v>95</v>
      </c>
      <c r="P48" s="93"/>
      <c r="Q48" s="87" t="s">
        <v>95</v>
      </c>
      <c r="R48" s="95"/>
      <c r="S48" s="88" t="s">
        <v>96</v>
      </c>
      <c r="T48" s="96"/>
    </row>
    <row r="49" spans="1:20" customFormat="1" ht="33" x14ac:dyDescent="0.25">
      <c r="A49" s="77"/>
      <c r="B49" s="72"/>
      <c r="C49" s="77"/>
      <c r="D49" s="20" t="s">
        <v>98</v>
      </c>
      <c r="E49" s="19" t="s">
        <v>99</v>
      </c>
      <c r="F49" s="83">
        <v>16800</v>
      </c>
      <c r="G49" s="98"/>
      <c r="H49" s="98"/>
      <c r="I49" s="83">
        <f t="shared" ref="I49:I58" si="3">F49</f>
        <v>16800</v>
      </c>
      <c r="J49" s="83">
        <v>0</v>
      </c>
      <c r="K49" s="83">
        <f t="shared" ref="K49:K58" si="4">I49</f>
        <v>16800</v>
      </c>
      <c r="L49" s="93"/>
      <c r="M49" s="94"/>
      <c r="N49" s="93"/>
      <c r="O49" s="87" t="s">
        <v>95</v>
      </c>
      <c r="P49" s="93"/>
      <c r="Q49" s="87" t="s">
        <v>95</v>
      </c>
      <c r="R49" s="95"/>
      <c r="S49" s="88" t="s">
        <v>96</v>
      </c>
      <c r="T49" s="96"/>
    </row>
    <row r="50" spans="1:20" customFormat="1" ht="33" x14ac:dyDescent="0.25">
      <c r="A50" s="77"/>
      <c r="B50" s="72"/>
      <c r="C50" s="77"/>
      <c r="D50" s="20" t="s">
        <v>98</v>
      </c>
      <c r="E50" s="100" t="s">
        <v>100</v>
      </c>
      <c r="F50" s="83">
        <v>19182</v>
      </c>
      <c r="G50" s="98"/>
      <c r="H50" s="98"/>
      <c r="I50" s="83">
        <f t="shared" si="3"/>
        <v>19182</v>
      </c>
      <c r="J50" s="83">
        <v>0</v>
      </c>
      <c r="K50" s="83">
        <f t="shared" si="4"/>
        <v>19182</v>
      </c>
      <c r="L50" s="93"/>
      <c r="M50" s="94"/>
      <c r="N50" s="93"/>
      <c r="O50" s="87" t="s">
        <v>95</v>
      </c>
      <c r="P50" s="93"/>
      <c r="Q50" s="87" t="s">
        <v>95</v>
      </c>
      <c r="R50" s="95"/>
      <c r="S50" s="88" t="s">
        <v>96</v>
      </c>
      <c r="T50" s="96"/>
    </row>
    <row r="51" spans="1:20" customFormat="1" ht="33" x14ac:dyDescent="0.25">
      <c r="A51" s="77"/>
      <c r="B51" s="72"/>
      <c r="C51" s="77"/>
      <c r="D51" s="20" t="s">
        <v>98</v>
      </c>
      <c r="E51" s="19" t="s">
        <v>101</v>
      </c>
      <c r="F51" s="83">
        <v>20000</v>
      </c>
      <c r="G51" s="98"/>
      <c r="H51" s="98"/>
      <c r="I51" s="83">
        <f t="shared" si="3"/>
        <v>20000</v>
      </c>
      <c r="J51" s="83">
        <v>0</v>
      </c>
      <c r="K51" s="83">
        <f t="shared" si="4"/>
        <v>20000</v>
      </c>
      <c r="L51" s="93"/>
      <c r="M51" s="94"/>
      <c r="N51" s="93"/>
      <c r="O51" s="87" t="s">
        <v>95</v>
      </c>
      <c r="P51" s="93"/>
      <c r="Q51" s="87" t="s">
        <v>95</v>
      </c>
      <c r="R51" s="95"/>
      <c r="S51" s="88" t="s">
        <v>96</v>
      </c>
      <c r="T51" s="96"/>
    </row>
    <row r="52" spans="1:20" customFormat="1" ht="33" x14ac:dyDescent="0.25">
      <c r="A52" s="77"/>
      <c r="B52" s="72"/>
      <c r="C52" s="77"/>
      <c r="D52" s="20" t="s">
        <v>98</v>
      </c>
      <c r="E52" s="19" t="s">
        <v>102</v>
      </c>
      <c r="F52" s="83">
        <v>16731</v>
      </c>
      <c r="G52" s="98"/>
      <c r="H52" s="98"/>
      <c r="I52" s="83">
        <f t="shared" si="3"/>
        <v>16731</v>
      </c>
      <c r="J52" s="83">
        <v>0</v>
      </c>
      <c r="K52" s="83">
        <f t="shared" si="4"/>
        <v>16731</v>
      </c>
      <c r="L52" s="93"/>
      <c r="M52" s="94"/>
      <c r="N52" s="93"/>
      <c r="O52" s="87" t="s">
        <v>95</v>
      </c>
      <c r="P52" s="93"/>
      <c r="Q52" s="87" t="s">
        <v>95</v>
      </c>
      <c r="R52" s="95"/>
      <c r="S52" s="88" t="s">
        <v>96</v>
      </c>
      <c r="T52" s="96"/>
    </row>
    <row r="53" spans="1:20" customFormat="1" ht="33" x14ac:dyDescent="0.25">
      <c r="A53" s="77"/>
      <c r="B53" s="72"/>
      <c r="C53" s="77"/>
      <c r="D53" s="20" t="s">
        <v>98</v>
      </c>
      <c r="E53" s="19" t="s">
        <v>26</v>
      </c>
      <c r="F53" s="83">
        <v>20000</v>
      </c>
      <c r="G53" s="98"/>
      <c r="H53" s="98"/>
      <c r="I53" s="83">
        <f t="shared" si="3"/>
        <v>20000</v>
      </c>
      <c r="J53" s="83">
        <v>0</v>
      </c>
      <c r="K53" s="83">
        <f t="shared" si="4"/>
        <v>20000</v>
      </c>
      <c r="L53" s="93"/>
      <c r="M53" s="94"/>
      <c r="N53" s="93"/>
      <c r="O53" s="87" t="s">
        <v>95</v>
      </c>
      <c r="P53" s="93"/>
      <c r="Q53" s="87" t="s">
        <v>95</v>
      </c>
      <c r="R53" s="95"/>
      <c r="S53" s="88" t="s">
        <v>96</v>
      </c>
      <c r="T53" s="96"/>
    </row>
    <row r="54" spans="1:20" customFormat="1" ht="33" x14ac:dyDescent="0.25">
      <c r="A54" s="77"/>
      <c r="B54" s="72"/>
      <c r="C54" s="77"/>
      <c r="D54" s="20" t="s">
        <v>98</v>
      </c>
      <c r="E54" s="19" t="s">
        <v>103</v>
      </c>
      <c r="F54" s="83">
        <v>20000</v>
      </c>
      <c r="G54" s="98"/>
      <c r="H54" s="98"/>
      <c r="I54" s="83">
        <f t="shared" si="3"/>
        <v>20000</v>
      </c>
      <c r="J54" s="83">
        <v>0</v>
      </c>
      <c r="K54" s="83">
        <f t="shared" si="4"/>
        <v>20000</v>
      </c>
      <c r="L54" s="95"/>
      <c r="M54" s="101"/>
      <c r="N54" s="95"/>
      <c r="O54" s="87" t="s">
        <v>95</v>
      </c>
      <c r="P54" s="95"/>
      <c r="Q54" s="87" t="s">
        <v>95</v>
      </c>
      <c r="R54" s="95"/>
      <c r="S54" s="88" t="s">
        <v>96</v>
      </c>
      <c r="T54" s="96"/>
    </row>
    <row r="55" spans="1:20" customFormat="1" ht="33" x14ac:dyDescent="0.25">
      <c r="A55" s="77"/>
      <c r="B55" s="72"/>
      <c r="C55" s="77"/>
      <c r="D55" s="20" t="s">
        <v>98</v>
      </c>
      <c r="E55" s="19" t="s">
        <v>104</v>
      </c>
      <c r="F55" s="83">
        <v>20000</v>
      </c>
      <c r="G55" s="98"/>
      <c r="H55" s="98"/>
      <c r="I55" s="83">
        <f t="shared" si="3"/>
        <v>20000</v>
      </c>
      <c r="J55" s="83">
        <v>0</v>
      </c>
      <c r="K55" s="83">
        <f t="shared" si="4"/>
        <v>20000</v>
      </c>
      <c r="L55" s="95"/>
      <c r="M55" s="101"/>
      <c r="N55" s="95"/>
      <c r="O55" s="87" t="s">
        <v>95</v>
      </c>
      <c r="P55" s="95"/>
      <c r="Q55" s="87" t="s">
        <v>95</v>
      </c>
      <c r="R55" s="95"/>
      <c r="S55" s="88" t="s">
        <v>96</v>
      </c>
      <c r="T55" s="96"/>
    </row>
    <row r="56" spans="1:20" customFormat="1" ht="33" x14ac:dyDescent="0.25">
      <c r="A56" s="77"/>
      <c r="B56" s="72"/>
      <c r="C56" s="77"/>
      <c r="D56" s="20" t="s">
        <v>98</v>
      </c>
      <c r="E56" s="19" t="s">
        <v>21</v>
      </c>
      <c r="F56" s="83">
        <v>20000</v>
      </c>
      <c r="G56" s="98"/>
      <c r="H56" s="98"/>
      <c r="I56" s="83">
        <f t="shared" si="3"/>
        <v>20000</v>
      </c>
      <c r="J56" s="83">
        <v>0</v>
      </c>
      <c r="K56" s="83">
        <f t="shared" si="4"/>
        <v>20000</v>
      </c>
      <c r="L56" s="95"/>
      <c r="M56" s="101"/>
      <c r="N56" s="95"/>
      <c r="O56" s="87" t="s">
        <v>95</v>
      </c>
      <c r="P56" s="95"/>
      <c r="Q56" s="87" t="s">
        <v>95</v>
      </c>
      <c r="R56" s="95"/>
      <c r="S56" s="88" t="s">
        <v>96</v>
      </c>
      <c r="T56" s="96"/>
    </row>
    <row r="57" spans="1:20" customFormat="1" ht="33" x14ac:dyDescent="0.25">
      <c r="A57" s="77"/>
      <c r="B57" s="72"/>
      <c r="C57" s="77"/>
      <c r="D57" s="20" t="s">
        <v>98</v>
      </c>
      <c r="E57" s="19" t="s">
        <v>105</v>
      </c>
      <c r="F57" s="83">
        <v>20000</v>
      </c>
      <c r="G57" s="98"/>
      <c r="H57" s="98"/>
      <c r="I57" s="83">
        <f t="shared" si="3"/>
        <v>20000</v>
      </c>
      <c r="J57" s="83">
        <v>0</v>
      </c>
      <c r="K57" s="83">
        <f t="shared" si="4"/>
        <v>20000</v>
      </c>
      <c r="L57" s="95"/>
      <c r="M57" s="101"/>
      <c r="N57" s="95"/>
      <c r="O57" s="87" t="s">
        <v>95</v>
      </c>
      <c r="P57" s="95"/>
      <c r="Q57" s="87" t="s">
        <v>95</v>
      </c>
      <c r="R57" s="95"/>
      <c r="S57" s="88" t="s">
        <v>96</v>
      </c>
      <c r="T57" s="96"/>
    </row>
    <row r="58" spans="1:20" customFormat="1" ht="33" x14ac:dyDescent="0.25">
      <c r="A58" s="77"/>
      <c r="B58" s="72"/>
      <c r="C58" s="77"/>
      <c r="D58" s="16" t="s">
        <v>34</v>
      </c>
      <c r="E58" s="100" t="s">
        <v>33</v>
      </c>
      <c r="F58" s="83">
        <f>126000+J58</f>
        <v>420000</v>
      </c>
      <c r="G58" s="98"/>
      <c r="H58" s="98"/>
      <c r="I58" s="83">
        <f t="shared" si="3"/>
        <v>420000</v>
      </c>
      <c r="J58" s="83">
        <v>294000</v>
      </c>
      <c r="K58" s="83">
        <f t="shared" si="4"/>
        <v>420000</v>
      </c>
      <c r="L58" s="95"/>
      <c r="M58" s="101"/>
      <c r="N58" s="95"/>
      <c r="O58" s="87" t="s">
        <v>95</v>
      </c>
      <c r="P58" s="95"/>
      <c r="Q58" s="87" t="s">
        <v>95</v>
      </c>
      <c r="R58" s="95"/>
      <c r="S58" s="88" t="s">
        <v>96</v>
      </c>
      <c r="T58" s="96"/>
    </row>
    <row r="59" spans="1:20" s="80" customFormat="1" ht="49.5" x14ac:dyDescent="0.25">
      <c r="A59" s="76"/>
      <c r="B59" s="72"/>
      <c r="C59" s="77"/>
      <c r="D59" s="16" t="s">
        <v>36</v>
      </c>
      <c r="E59" s="7" t="s">
        <v>35</v>
      </c>
      <c r="F59" s="102">
        <v>576600</v>
      </c>
      <c r="G59" s="60"/>
      <c r="H59" s="60">
        <v>128000</v>
      </c>
      <c r="I59" s="83">
        <f>F59+H59</f>
        <v>704600</v>
      </c>
      <c r="J59" s="102">
        <v>576600</v>
      </c>
      <c r="K59" s="83">
        <f>F59</f>
        <v>576600</v>
      </c>
      <c r="L59" s="76"/>
      <c r="M59" s="77"/>
      <c r="N59" s="76"/>
      <c r="O59" s="87" t="s">
        <v>95</v>
      </c>
      <c r="P59" s="76"/>
      <c r="Q59" s="87" t="s">
        <v>95</v>
      </c>
      <c r="R59" s="76"/>
      <c r="S59" s="88" t="s">
        <v>96</v>
      </c>
      <c r="T59" s="79"/>
    </row>
    <row r="60" spans="1:20" customFormat="1" ht="33" x14ac:dyDescent="0.25">
      <c r="A60" s="76"/>
      <c r="B60" s="72"/>
      <c r="C60" s="77"/>
      <c r="D60" s="16" t="s">
        <v>37</v>
      </c>
      <c r="E60" s="16" t="s">
        <v>33</v>
      </c>
      <c r="F60" s="83">
        <v>700000</v>
      </c>
      <c r="G60" s="60"/>
      <c r="H60" s="60"/>
      <c r="I60" s="83">
        <f>F60</f>
        <v>700000</v>
      </c>
      <c r="J60" s="83">
        <v>700000</v>
      </c>
      <c r="K60" s="83">
        <f>I60</f>
        <v>700000</v>
      </c>
      <c r="L60" s="76"/>
      <c r="M60" s="77"/>
      <c r="N60" s="76"/>
      <c r="O60" s="87" t="s">
        <v>95</v>
      </c>
      <c r="P60" s="76"/>
      <c r="Q60" s="87" t="s">
        <v>95</v>
      </c>
      <c r="R60" s="76"/>
      <c r="S60" s="88" t="s">
        <v>96</v>
      </c>
      <c r="T60" s="79"/>
    </row>
    <row r="61" spans="1:20" customFormat="1" ht="33" x14ac:dyDescent="0.25">
      <c r="A61" s="65"/>
      <c r="B61" s="72"/>
      <c r="C61" s="77"/>
      <c r="D61" s="7" t="s">
        <v>39</v>
      </c>
      <c r="E61" s="7" t="s">
        <v>38</v>
      </c>
      <c r="F61" s="83">
        <v>250000</v>
      </c>
      <c r="G61" s="103"/>
      <c r="H61" s="103"/>
      <c r="I61" s="83">
        <f>F61</f>
        <v>250000</v>
      </c>
      <c r="J61" s="83">
        <v>250000</v>
      </c>
      <c r="K61" s="83">
        <f>I61</f>
        <v>250000</v>
      </c>
      <c r="L61" s="68"/>
      <c r="M61" s="66"/>
      <c r="N61" s="68"/>
      <c r="O61" s="87" t="s">
        <v>95</v>
      </c>
      <c r="P61" s="68"/>
      <c r="Q61" s="87" t="s">
        <v>95</v>
      </c>
      <c r="R61" s="68"/>
      <c r="S61" s="88" t="s">
        <v>96</v>
      </c>
      <c r="T61" s="56"/>
    </row>
    <row r="62" spans="1:20" customFormat="1" ht="33" x14ac:dyDescent="0.25">
      <c r="A62" s="65"/>
      <c r="B62" s="72"/>
      <c r="C62" s="77"/>
      <c r="D62" s="16" t="s">
        <v>41</v>
      </c>
      <c r="E62" s="7" t="s">
        <v>40</v>
      </c>
      <c r="F62" s="102">
        <v>200000</v>
      </c>
      <c r="G62" s="98"/>
      <c r="H62" s="98"/>
      <c r="I62" s="83">
        <f>F62</f>
        <v>200000</v>
      </c>
      <c r="J62" s="102">
        <v>200000</v>
      </c>
      <c r="K62" s="83">
        <f>I62</f>
        <v>200000</v>
      </c>
      <c r="L62" s="68"/>
      <c r="M62" s="66"/>
      <c r="N62" s="68"/>
      <c r="O62" s="87" t="s">
        <v>95</v>
      </c>
      <c r="P62" s="68"/>
      <c r="Q62" s="87" t="s">
        <v>95</v>
      </c>
      <c r="R62" s="68"/>
      <c r="S62" s="88" t="s">
        <v>96</v>
      </c>
      <c r="T62" s="56"/>
    </row>
    <row r="63" spans="1:20" customFormat="1" ht="33" x14ac:dyDescent="0.25">
      <c r="A63" s="65"/>
      <c r="B63" s="72"/>
      <c r="C63" s="77"/>
      <c r="D63" s="18" t="s">
        <v>43</v>
      </c>
      <c r="E63" s="7" t="s">
        <v>42</v>
      </c>
      <c r="F63" s="102">
        <v>210000</v>
      </c>
      <c r="G63" s="98"/>
      <c r="H63" s="98"/>
      <c r="I63" s="83">
        <f>F63</f>
        <v>210000</v>
      </c>
      <c r="J63" s="102">
        <v>210000</v>
      </c>
      <c r="K63" s="83">
        <f>I63</f>
        <v>210000</v>
      </c>
      <c r="L63" s="68"/>
      <c r="M63" s="66"/>
      <c r="N63" s="68"/>
      <c r="O63" s="87" t="s">
        <v>95</v>
      </c>
      <c r="P63" s="68"/>
      <c r="Q63" s="87" t="s">
        <v>95</v>
      </c>
      <c r="R63" s="68"/>
      <c r="S63" s="88" t="s">
        <v>96</v>
      </c>
      <c r="T63" s="56"/>
    </row>
    <row r="64" spans="1:20" customFormat="1" ht="16.5" x14ac:dyDescent="0.25">
      <c r="A64" s="65"/>
      <c r="B64" s="70"/>
      <c r="C64" s="65"/>
      <c r="D64" s="66"/>
      <c r="E64" s="66"/>
      <c r="F64" s="67"/>
      <c r="G64" s="68"/>
      <c r="H64" s="68"/>
      <c r="I64" s="68"/>
      <c r="J64" s="68"/>
      <c r="K64" s="68"/>
      <c r="L64" s="68"/>
      <c r="M64" s="66"/>
      <c r="N64" s="68"/>
      <c r="O64" s="68"/>
      <c r="P64" s="68"/>
      <c r="Q64" s="68"/>
      <c r="R64" s="68"/>
      <c r="S64" s="69"/>
      <c r="T64" s="56"/>
    </row>
    <row r="65" spans="1:20" customFormat="1" ht="16.5" x14ac:dyDescent="0.25">
      <c r="A65" s="68"/>
      <c r="B65" s="70"/>
      <c r="C65" s="65"/>
      <c r="D65" s="66"/>
      <c r="E65" s="66"/>
      <c r="F65" s="67"/>
      <c r="G65" s="68"/>
      <c r="H65" s="68"/>
      <c r="I65" s="68"/>
      <c r="J65" s="68"/>
      <c r="K65" s="68"/>
      <c r="L65" s="68"/>
      <c r="M65" s="66"/>
      <c r="N65" s="68"/>
      <c r="O65" s="68"/>
      <c r="P65" s="68"/>
      <c r="Q65" s="68"/>
      <c r="R65" s="68"/>
      <c r="S65" s="69"/>
      <c r="T65" s="56"/>
    </row>
    <row r="66" spans="1:20" customFormat="1" ht="16.5" x14ac:dyDescent="0.25">
      <c r="A66" s="77" t="s">
        <v>106</v>
      </c>
      <c r="B66" s="70"/>
      <c r="C66" s="65"/>
      <c r="D66" s="66"/>
      <c r="E66" s="66"/>
      <c r="F66" s="67"/>
      <c r="G66" s="68"/>
      <c r="H66" s="68"/>
      <c r="I66" s="68"/>
      <c r="J66" s="68"/>
      <c r="K66" s="68"/>
      <c r="L66" s="68"/>
      <c r="M66" s="66"/>
      <c r="N66" s="68"/>
      <c r="O66" s="68"/>
      <c r="P66" s="68"/>
      <c r="Q66" s="68"/>
      <c r="R66" s="68"/>
      <c r="S66" s="69"/>
      <c r="T66" s="56"/>
    </row>
    <row r="67" spans="1:20" customFormat="1" ht="16.5" x14ac:dyDescent="0.25">
      <c r="A67" s="77" t="s">
        <v>107</v>
      </c>
      <c r="B67" s="70"/>
      <c r="C67" s="65"/>
      <c r="D67" s="66"/>
      <c r="E67" s="66"/>
      <c r="F67" s="67"/>
      <c r="G67" s="68"/>
      <c r="H67" s="68"/>
      <c r="I67" s="68"/>
      <c r="J67" s="68"/>
      <c r="K67" s="68"/>
      <c r="L67" s="68"/>
      <c r="M67" s="66"/>
      <c r="N67" s="68"/>
      <c r="O67" s="68"/>
      <c r="P67" s="68"/>
      <c r="Q67" s="68"/>
      <c r="R67" s="68"/>
      <c r="S67" s="69"/>
      <c r="T67" s="56"/>
    </row>
    <row r="68" spans="1:20" customFormat="1" ht="16.5" x14ac:dyDescent="0.25">
      <c r="A68" s="77" t="s">
        <v>108</v>
      </c>
      <c r="B68" s="70"/>
      <c r="C68" s="65"/>
      <c r="D68" s="66"/>
      <c r="E68" s="66"/>
      <c r="F68" s="67"/>
      <c r="G68" s="68"/>
      <c r="H68" s="68"/>
      <c r="I68" s="68"/>
      <c r="J68" s="68"/>
      <c r="K68" s="68"/>
      <c r="L68" s="68"/>
      <c r="M68" s="66"/>
      <c r="N68" s="68"/>
      <c r="O68" s="68"/>
      <c r="P68" s="68"/>
      <c r="Q68" s="68"/>
      <c r="R68" s="68"/>
      <c r="S68" s="69"/>
      <c r="T68" s="56"/>
    </row>
    <row r="69" spans="1:20" customFormat="1" ht="16.5" x14ac:dyDescent="0.25">
      <c r="A69" s="77" t="s">
        <v>109</v>
      </c>
      <c r="B69" s="70"/>
      <c r="C69" s="65"/>
      <c r="D69" s="66"/>
      <c r="E69" s="66"/>
      <c r="F69" s="67"/>
      <c r="G69" s="68"/>
      <c r="H69" s="68"/>
      <c r="I69" s="68"/>
      <c r="J69" s="68"/>
      <c r="K69" s="68"/>
      <c r="L69" s="68"/>
      <c r="M69" s="66"/>
      <c r="N69" s="68"/>
      <c r="O69" s="68"/>
      <c r="P69" s="68"/>
      <c r="Q69" s="68"/>
      <c r="R69" s="68"/>
      <c r="S69" s="69"/>
      <c r="T69" s="56"/>
    </row>
    <row r="70" spans="1:20" customFormat="1" ht="16.5" x14ac:dyDescent="0.25">
      <c r="A70" s="77" t="s">
        <v>110</v>
      </c>
      <c r="B70" s="70"/>
      <c r="C70" s="65"/>
      <c r="D70" s="66"/>
      <c r="E70" s="66"/>
      <c r="F70" s="67"/>
      <c r="G70" s="68"/>
      <c r="H70" s="68"/>
      <c r="I70" s="68"/>
      <c r="J70" s="68"/>
      <c r="K70" s="68"/>
      <c r="L70" s="68"/>
      <c r="M70" s="66"/>
      <c r="N70" s="68"/>
      <c r="O70" s="68"/>
      <c r="P70" s="68"/>
      <c r="Q70" s="68"/>
      <c r="R70" s="68"/>
      <c r="S70" s="69"/>
      <c r="T70" s="56"/>
    </row>
    <row r="71" spans="1:20" customFormat="1" ht="16.5" x14ac:dyDescent="0.25">
      <c r="A71" s="66" t="s">
        <v>110</v>
      </c>
      <c r="B71" s="70"/>
      <c r="C71" s="65"/>
      <c r="D71" s="66"/>
      <c r="E71" s="66"/>
      <c r="F71" s="67"/>
      <c r="G71" s="68"/>
      <c r="H71" s="68"/>
      <c r="I71" s="68"/>
      <c r="J71" s="68"/>
      <c r="K71" s="68"/>
      <c r="L71" s="68"/>
      <c r="M71" s="66"/>
      <c r="N71" s="68"/>
      <c r="O71" s="68"/>
      <c r="P71" s="68"/>
      <c r="Q71" s="68"/>
      <c r="R71" s="68"/>
      <c r="S71" s="69"/>
      <c r="T71" s="56"/>
    </row>
    <row r="72" spans="1:20" customFormat="1" ht="16.5" x14ac:dyDescent="0.25">
      <c r="A72" s="66" t="s">
        <v>111</v>
      </c>
      <c r="B72" s="70"/>
      <c r="C72" s="65"/>
      <c r="D72" s="66"/>
      <c r="E72" s="66"/>
      <c r="F72" s="67"/>
      <c r="G72" s="68"/>
      <c r="H72" s="68"/>
      <c r="I72" s="68"/>
      <c r="J72" s="68"/>
      <c r="K72" s="68"/>
      <c r="L72" s="68"/>
      <c r="M72" s="66"/>
      <c r="N72" s="68"/>
      <c r="O72" s="68"/>
      <c r="P72" s="68"/>
      <c r="Q72" s="68"/>
      <c r="R72" s="68"/>
      <c r="S72" s="69"/>
      <c r="T72" s="56"/>
    </row>
    <row r="73" spans="1:20" customFormat="1" ht="16.5" x14ac:dyDescent="0.25">
      <c r="A73" s="66"/>
      <c r="B73" s="70"/>
      <c r="C73" s="65"/>
      <c r="D73" s="66"/>
      <c r="E73" s="66"/>
      <c r="F73" s="67"/>
      <c r="G73" s="68"/>
      <c r="H73" s="68"/>
      <c r="I73" s="68"/>
      <c r="J73" s="68"/>
      <c r="K73" s="68"/>
      <c r="L73" s="68"/>
      <c r="M73" s="66"/>
      <c r="N73" s="68"/>
      <c r="O73" s="68"/>
      <c r="P73" s="68"/>
      <c r="Q73" s="68"/>
      <c r="R73" s="68"/>
      <c r="S73" s="69"/>
      <c r="T73" s="56"/>
    </row>
    <row r="74" spans="1:20" s="106" customFormat="1" ht="19.5" x14ac:dyDescent="0.3">
      <c r="A74" s="104" t="s">
        <v>112</v>
      </c>
      <c r="B74" s="105"/>
      <c r="F74" s="107"/>
      <c r="Q74" s="108"/>
      <c r="R74" s="108"/>
    </row>
    <row r="75" spans="1:20" s="110" customFormat="1" ht="19.5" x14ac:dyDescent="0.3">
      <c r="A75" s="109" t="s">
        <v>113</v>
      </c>
      <c r="B75" s="106"/>
      <c r="C75" s="106"/>
      <c r="D75" s="106"/>
      <c r="E75" s="106"/>
      <c r="F75" s="107"/>
      <c r="G75" s="106"/>
      <c r="H75" s="106"/>
      <c r="I75" s="106"/>
      <c r="J75" s="106"/>
      <c r="K75" s="106"/>
      <c r="L75" s="106"/>
      <c r="Q75" s="111"/>
      <c r="R75" s="111"/>
    </row>
    <row r="76" spans="1:20" customFormat="1" ht="19.5" x14ac:dyDescent="0.3">
      <c r="A76" s="106" t="s">
        <v>114</v>
      </c>
      <c r="B76" s="106"/>
      <c r="C76" s="106"/>
      <c r="D76" s="106"/>
      <c r="E76" s="106"/>
      <c r="F76" s="107"/>
      <c r="G76" s="106"/>
      <c r="H76" s="106"/>
      <c r="I76" s="106"/>
      <c r="J76" s="106"/>
      <c r="K76" s="106"/>
      <c r="L76" s="106"/>
      <c r="Q76" s="111"/>
      <c r="R76" s="111"/>
    </row>
    <row r="77" spans="1:20" customFormat="1" ht="19.5" x14ac:dyDescent="0.3">
      <c r="A77" s="106" t="s">
        <v>115</v>
      </c>
      <c r="B77" s="106"/>
      <c r="C77" s="106"/>
      <c r="D77" s="106"/>
      <c r="E77" s="106"/>
      <c r="F77" s="107"/>
      <c r="G77" s="106"/>
      <c r="H77" s="106"/>
      <c r="I77" s="106"/>
      <c r="J77" s="106"/>
      <c r="K77" s="106"/>
      <c r="L77" s="106"/>
      <c r="Q77" s="111"/>
      <c r="R77" s="111"/>
    </row>
    <row r="78" spans="1:20" customFormat="1" ht="19.5" x14ac:dyDescent="0.3">
      <c r="A78" s="106" t="s">
        <v>116</v>
      </c>
      <c r="B78" s="106"/>
      <c r="C78" s="106"/>
      <c r="D78" s="106"/>
      <c r="E78" s="106"/>
      <c r="F78" s="107"/>
      <c r="G78" s="106"/>
      <c r="H78" s="106"/>
      <c r="I78" s="106"/>
      <c r="J78" s="106"/>
      <c r="K78" s="106"/>
      <c r="L78" s="106"/>
      <c r="Q78" s="111"/>
      <c r="R78" s="111"/>
    </row>
    <row r="79" spans="1:20" customFormat="1" ht="19.5" x14ac:dyDescent="0.3">
      <c r="A79" s="106" t="s">
        <v>117</v>
      </c>
      <c r="B79" s="106"/>
      <c r="C79" s="106"/>
      <c r="D79" s="106"/>
      <c r="E79" s="106"/>
      <c r="F79" s="107"/>
      <c r="G79" s="106"/>
      <c r="H79" s="106"/>
      <c r="I79" s="106"/>
      <c r="J79" s="106"/>
      <c r="K79" s="106"/>
      <c r="L79" s="106"/>
      <c r="Q79" s="111"/>
      <c r="R79" s="111"/>
    </row>
    <row r="80" spans="1:20" customFormat="1" ht="19.5" x14ac:dyDescent="0.3">
      <c r="A80" s="106" t="s">
        <v>118</v>
      </c>
      <c r="B80" s="106"/>
      <c r="C80" s="106"/>
      <c r="D80" s="106"/>
      <c r="E80" s="106"/>
      <c r="F80" s="107"/>
      <c r="G80" s="106"/>
      <c r="H80" s="106"/>
      <c r="I80" s="106"/>
      <c r="J80" s="106"/>
      <c r="K80" s="106"/>
      <c r="L80" s="106"/>
      <c r="Q80" s="111"/>
      <c r="R80" s="111"/>
    </row>
    <row r="81" spans="1:19" customFormat="1" ht="19.5" x14ac:dyDescent="0.3">
      <c r="A81" s="106" t="s">
        <v>119</v>
      </c>
      <c r="B81" s="106"/>
      <c r="C81" s="106"/>
      <c r="D81" s="106"/>
      <c r="E81" s="106"/>
      <c r="F81" s="107"/>
      <c r="G81" s="106"/>
      <c r="H81" s="106"/>
      <c r="I81" s="106"/>
      <c r="J81" s="106"/>
      <c r="K81" s="106"/>
      <c r="L81" s="106"/>
      <c r="Q81" s="111"/>
      <c r="R81" s="111"/>
    </row>
    <row r="82" spans="1:19" customFormat="1" ht="19.5" x14ac:dyDescent="0.3">
      <c r="A82" s="104" t="s">
        <v>120</v>
      </c>
      <c r="B82" s="106"/>
      <c r="C82" s="106"/>
      <c r="D82" s="106"/>
      <c r="E82" s="106"/>
      <c r="F82" s="107"/>
      <c r="G82" s="106"/>
      <c r="H82" s="106"/>
      <c r="I82" s="106"/>
      <c r="J82" s="106"/>
      <c r="K82" s="106"/>
      <c r="L82" s="106"/>
      <c r="Q82" s="111"/>
      <c r="R82" s="111"/>
    </row>
    <row r="83" spans="1:19" customFormat="1" ht="19.5" x14ac:dyDescent="0.3">
      <c r="A83" s="106" t="s">
        <v>121</v>
      </c>
      <c r="B83" s="106"/>
      <c r="C83" s="106"/>
      <c r="D83" s="106"/>
      <c r="E83" s="106"/>
      <c r="F83" s="107"/>
      <c r="G83" s="106"/>
      <c r="H83" s="106"/>
      <c r="I83" s="106"/>
      <c r="J83" s="106"/>
      <c r="K83" s="106"/>
      <c r="L83" s="106"/>
      <c r="Q83" s="111"/>
      <c r="R83" s="111"/>
    </row>
    <row r="84" spans="1:19" customFormat="1" ht="19.5" x14ac:dyDescent="0.3">
      <c r="A84" s="106" t="s">
        <v>122</v>
      </c>
      <c r="B84" s="106"/>
      <c r="C84" s="106"/>
      <c r="D84" s="106"/>
      <c r="E84" s="106"/>
      <c r="F84" s="107"/>
      <c r="G84" s="106"/>
      <c r="H84" s="106"/>
      <c r="I84" s="106"/>
      <c r="J84" s="106"/>
      <c r="K84" s="106"/>
      <c r="L84" s="106"/>
      <c r="Q84" s="111"/>
      <c r="R84" s="111"/>
    </row>
    <row r="85" spans="1:19" s="106" customFormat="1" ht="19.5" x14ac:dyDescent="0.3">
      <c r="A85" s="104" t="s">
        <v>123</v>
      </c>
      <c r="F85" s="107"/>
      <c r="Q85" s="108"/>
      <c r="R85" s="108"/>
    </row>
    <row r="86" spans="1:19" s="113" customFormat="1" ht="19.5" x14ac:dyDescent="0.25">
      <c r="A86" s="112" t="s">
        <v>124</v>
      </c>
      <c r="F86" s="114"/>
      <c r="R86" s="115"/>
      <c r="S86" s="115"/>
    </row>
    <row r="87" spans="1:19" s="113" customFormat="1" ht="19.5" x14ac:dyDescent="0.25">
      <c r="A87" s="112" t="s">
        <v>125</v>
      </c>
      <c r="F87" s="114"/>
      <c r="R87" s="115"/>
      <c r="S87" s="115"/>
    </row>
    <row r="88" spans="1:19" s="113" customFormat="1" ht="19.5" x14ac:dyDescent="0.25">
      <c r="A88" s="112" t="s">
        <v>126</v>
      </c>
      <c r="F88" s="114"/>
      <c r="R88" s="115"/>
      <c r="S88" s="115"/>
    </row>
  </sheetData>
  <mergeCells count="20">
    <mergeCell ref="N4:O6"/>
    <mergeCell ref="P4:S6"/>
    <mergeCell ref="T4:T9"/>
    <mergeCell ref="F7:F9"/>
    <mergeCell ref="G7:G9"/>
    <mergeCell ref="H7:H9"/>
    <mergeCell ref="I7:I9"/>
    <mergeCell ref="J7:J9"/>
    <mergeCell ref="K7:K9"/>
    <mergeCell ref="L7:L9"/>
    <mergeCell ref="A1:R1"/>
    <mergeCell ref="A2:R2"/>
    <mergeCell ref="A4:A9"/>
    <mergeCell ref="B4:B9"/>
    <mergeCell ref="C4:C9"/>
    <mergeCell ref="D4:D9"/>
    <mergeCell ref="E4:E9"/>
    <mergeCell ref="F4:I6"/>
    <mergeCell ref="J4:L6"/>
    <mergeCell ref="M4:M9"/>
  </mergeCells>
  <phoneticPr fontId="13" type="noConversion"/>
  <pageMargins left="0.74015748031496065" right="0.52007874015748023" top="0.90354330708661412" bottom="0.68385826771653546" header="0.50984251968503946" footer="0.29015748031496064"/>
  <pageSetup paperSize="0" fitToWidth="0" fitToHeight="0" orientation="landscape" horizontalDpi="0" verticalDpi="0" copies="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四季</vt:lpstr>
      <vt:lpstr>主計4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ntcri</dc:creator>
  <cp:lastModifiedBy>Emma Fan</cp:lastModifiedBy>
  <cp:revision>1</cp:revision>
  <cp:lastPrinted>2012-12-30T02:08:13Z</cp:lastPrinted>
  <dcterms:created xsi:type="dcterms:W3CDTF">2007-03-20T01:26:04Z</dcterms:created>
  <dcterms:modified xsi:type="dcterms:W3CDTF">2024-06-24T05:44:33Z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SYNNEX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